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lsr.ru\dfs-fr\LSRStenaNW-01\Gorohovskij.EY\Рабочий стол\Новая папка\"/>
    </mc:Choice>
  </mc:AlternateContent>
  <bookViews>
    <workbookView xWindow="0" yWindow="0" windowWidth="28800" windowHeight="12435" activeTab="2"/>
  </bookViews>
  <sheets>
    <sheet name="Плитка" sheetId="12" r:id="rId1"/>
    <sheet name="Газобетон" sheetId="13" r:id="rId2"/>
    <sheet name="Кирпич" sheetId="9" r:id="rId3"/>
  </sheets>
  <definedNames>
    <definedName name="_xlnm.Print_Area" localSheetId="1">Газобетон!$N$1:$T$98</definedName>
    <definedName name="_xlnm.Print_Area" localSheetId="2">Кирпич!$M$1:$S$147</definedName>
    <definedName name="_xlnm.Print_Area" localSheetId="0">Плитка!$M$1:$S$36</definedName>
    <definedName name="Поиск" localSheetId="1">Газобетон!$I$9:$I$42</definedName>
    <definedName name="Поиск" localSheetId="0">Плитка!$H$9:$H$35</definedName>
    <definedName name="Поиск">Кирпич!$H$9:$H$141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2" l="1"/>
  <c r="H21" i="12"/>
  <c r="J21" i="12" s="1"/>
  <c r="G12" i="12"/>
  <c r="G13" i="12"/>
  <c r="G14" i="12"/>
  <c r="G15" i="12"/>
  <c r="G16" i="12"/>
  <c r="G17" i="12"/>
  <c r="H17" i="12" s="1"/>
  <c r="J17" i="12" s="1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11" i="12"/>
  <c r="H36" i="12"/>
  <c r="J36" i="12" s="1"/>
  <c r="H32" i="12"/>
  <c r="J32" i="12" s="1"/>
  <c r="H31" i="12"/>
  <c r="J31" i="12" s="1"/>
  <c r="H30" i="12"/>
  <c r="J30" i="12" s="1"/>
  <c r="I92" i="13" l="1"/>
  <c r="K92" i="13" s="1"/>
  <c r="I93" i="13"/>
  <c r="K93" i="13" s="1"/>
  <c r="I94" i="13"/>
  <c r="K94" i="13" s="1"/>
  <c r="I95" i="13"/>
  <c r="K95" i="13" s="1"/>
  <c r="I82" i="13"/>
  <c r="K82" i="13" s="1"/>
  <c r="I83" i="13"/>
  <c r="K83" i="13" s="1"/>
  <c r="I84" i="13"/>
  <c r="K84" i="13" s="1"/>
  <c r="I85" i="13"/>
  <c r="K85" i="13" s="1"/>
  <c r="I86" i="13"/>
  <c r="K86" i="13" s="1"/>
  <c r="I87" i="13"/>
  <c r="K87" i="13" s="1"/>
  <c r="I88" i="13"/>
  <c r="K88" i="13" s="1"/>
  <c r="I89" i="13"/>
  <c r="K89" i="13" s="1"/>
  <c r="I90" i="13"/>
  <c r="K90" i="13" s="1"/>
  <c r="I45" i="13"/>
  <c r="K45" i="13" s="1"/>
  <c r="I46" i="13"/>
  <c r="K46" i="13" s="1"/>
  <c r="I47" i="13"/>
  <c r="K47" i="13" s="1"/>
  <c r="I49" i="13"/>
  <c r="K49" i="13" s="1"/>
  <c r="I51" i="13"/>
  <c r="K51" i="13" s="1"/>
  <c r="I52" i="13"/>
  <c r="K52" i="13" s="1"/>
  <c r="I53" i="13"/>
  <c r="K53" i="13" s="1"/>
  <c r="I54" i="13"/>
  <c r="K54" i="13" s="1"/>
  <c r="I55" i="13"/>
  <c r="K55" i="13" s="1"/>
  <c r="I56" i="13"/>
  <c r="K56" i="13" s="1"/>
  <c r="I57" i="13"/>
  <c r="K57" i="13" s="1"/>
  <c r="I59" i="13"/>
  <c r="K59" i="13" s="1"/>
  <c r="I60" i="13"/>
  <c r="K60" i="13" s="1"/>
  <c r="I61" i="13"/>
  <c r="K61" i="13" s="1"/>
  <c r="I62" i="13"/>
  <c r="K62" i="13" s="1"/>
  <c r="I63" i="13"/>
  <c r="K63" i="13" s="1"/>
  <c r="I64" i="13"/>
  <c r="K64" i="13" s="1"/>
  <c r="I65" i="13"/>
  <c r="K65" i="13" s="1"/>
  <c r="I66" i="13"/>
  <c r="K66" i="13" s="1"/>
  <c r="I68" i="13"/>
  <c r="K68" i="13" s="1"/>
  <c r="I69" i="13"/>
  <c r="K69" i="13" s="1"/>
  <c r="I70" i="13"/>
  <c r="K70" i="13" s="1"/>
  <c r="I71" i="13"/>
  <c r="K71" i="13" s="1"/>
  <c r="I72" i="13"/>
  <c r="K72" i="13" s="1"/>
  <c r="I73" i="13"/>
  <c r="K73" i="13" s="1"/>
  <c r="I74" i="13"/>
  <c r="K74" i="13" s="1"/>
  <c r="I76" i="13"/>
  <c r="K76" i="13" s="1"/>
  <c r="I77" i="13"/>
  <c r="K77" i="13" s="1"/>
  <c r="I78" i="13"/>
  <c r="K78" i="13" s="1"/>
  <c r="I79" i="13"/>
  <c r="K79" i="13" s="1"/>
  <c r="I80" i="13"/>
  <c r="K80" i="13" s="1"/>
  <c r="I11" i="13"/>
  <c r="K11" i="13" s="1"/>
  <c r="I13" i="13"/>
  <c r="K13" i="13" s="1"/>
  <c r="I14" i="13"/>
  <c r="K14" i="13" s="1"/>
  <c r="I15" i="13"/>
  <c r="K15" i="13" s="1"/>
  <c r="I16" i="13"/>
  <c r="K16" i="13" s="1"/>
  <c r="I17" i="13"/>
  <c r="K17" i="13" s="1"/>
  <c r="I18" i="13"/>
  <c r="K18" i="13" s="1"/>
  <c r="I19" i="13"/>
  <c r="K19" i="13" s="1"/>
  <c r="I21" i="13"/>
  <c r="K21" i="13" s="1"/>
  <c r="I22" i="13"/>
  <c r="K22" i="13" s="1"/>
  <c r="I23" i="13"/>
  <c r="K23" i="13" s="1"/>
  <c r="I24" i="13"/>
  <c r="K24" i="13" s="1"/>
  <c r="I25" i="13"/>
  <c r="K25" i="13" s="1"/>
  <c r="I26" i="13"/>
  <c r="K26" i="13" s="1"/>
  <c r="I27" i="13"/>
  <c r="K27" i="13" s="1"/>
  <c r="I28" i="13"/>
  <c r="K28" i="13" s="1"/>
  <c r="I30" i="13"/>
  <c r="K30" i="13" s="1"/>
  <c r="I31" i="13"/>
  <c r="K31" i="13" s="1"/>
  <c r="I32" i="13"/>
  <c r="K32" i="13" s="1"/>
  <c r="I33" i="13"/>
  <c r="K33" i="13" s="1"/>
  <c r="I34" i="13"/>
  <c r="K34" i="13" s="1"/>
  <c r="I35" i="13"/>
  <c r="K35" i="13" s="1"/>
  <c r="I36" i="13"/>
  <c r="K36" i="13" s="1"/>
  <c r="I38" i="13"/>
  <c r="K38" i="13" s="1"/>
  <c r="I39" i="13"/>
  <c r="K39" i="13" s="1"/>
  <c r="I40" i="13"/>
  <c r="K40" i="13" s="1"/>
  <c r="I41" i="13"/>
  <c r="K41" i="13" s="1"/>
  <c r="I42" i="13"/>
  <c r="K42" i="13" s="1"/>
  <c r="H34" i="12"/>
  <c r="J34" i="12" s="1"/>
  <c r="H35" i="12"/>
  <c r="J35" i="12" s="1"/>
  <c r="H28" i="12"/>
  <c r="J28" i="12" s="1"/>
  <c r="H29" i="12"/>
  <c r="J29" i="12" s="1"/>
  <c r="H33" i="12"/>
  <c r="J33" i="12" s="1"/>
  <c r="H11" i="12"/>
  <c r="J11" i="12" s="1"/>
  <c r="H12" i="12"/>
  <c r="J12" i="12" s="1"/>
  <c r="H13" i="12"/>
  <c r="J13" i="12" s="1"/>
  <c r="H14" i="12"/>
  <c r="J14" i="12" s="1"/>
  <c r="H15" i="12"/>
  <c r="J15" i="12" s="1"/>
  <c r="H16" i="12"/>
  <c r="J16" i="12" s="1"/>
  <c r="H18" i="12"/>
  <c r="J18" i="12" s="1"/>
  <c r="H19" i="12"/>
  <c r="J19" i="12" s="1"/>
  <c r="H20" i="12"/>
  <c r="J20" i="12" s="1"/>
  <c r="H22" i="12"/>
  <c r="J22" i="12" s="1"/>
  <c r="H23" i="12"/>
  <c r="J23" i="12" s="1"/>
  <c r="H24" i="12"/>
  <c r="J24" i="12" s="1"/>
  <c r="H25" i="12"/>
  <c r="J25" i="12" s="1"/>
  <c r="H26" i="12"/>
  <c r="J26" i="12" s="1"/>
  <c r="H27" i="12"/>
  <c r="J27" i="12" s="1"/>
  <c r="H10" i="12" l="1"/>
  <c r="H9" i="12"/>
  <c r="J9" i="12" s="1"/>
  <c r="H142" i="9"/>
  <c r="J142" i="9" s="1"/>
  <c r="H143" i="9"/>
  <c r="J143" i="9" s="1"/>
  <c r="H144" i="9"/>
  <c r="J144" i="9" s="1"/>
  <c r="K13" i="12" l="1"/>
  <c r="K19" i="12"/>
  <c r="K25" i="12"/>
  <c r="K31" i="12"/>
  <c r="K10" i="12"/>
  <c r="K14" i="12"/>
  <c r="K20" i="12"/>
  <c r="K26" i="12"/>
  <c r="K32" i="12"/>
  <c r="K22" i="12"/>
  <c r="K34" i="12"/>
  <c r="K15" i="12"/>
  <c r="K21" i="12"/>
  <c r="K27" i="12"/>
  <c r="K33" i="12"/>
  <c r="K16" i="12"/>
  <c r="K28" i="12"/>
  <c r="K11" i="12"/>
  <c r="K17" i="12"/>
  <c r="K23" i="12"/>
  <c r="K29" i="12"/>
  <c r="K35" i="12"/>
  <c r="K12" i="12"/>
  <c r="K18" i="12"/>
  <c r="K24" i="12"/>
  <c r="K30" i="12"/>
  <c r="K36" i="12"/>
  <c r="K9" i="12"/>
  <c r="H10" i="9"/>
  <c r="J10" i="9" s="1"/>
  <c r="H11" i="9"/>
  <c r="J11" i="9" s="1"/>
  <c r="H12" i="9"/>
  <c r="J12" i="9" s="1"/>
  <c r="H13" i="9"/>
  <c r="J13" i="9" s="1"/>
  <c r="H14" i="9"/>
  <c r="J14" i="9" s="1"/>
  <c r="H15" i="9"/>
  <c r="J15" i="9" s="1"/>
  <c r="H16" i="9"/>
  <c r="J16" i="9" s="1"/>
  <c r="H17" i="9"/>
  <c r="J17" i="9" s="1"/>
  <c r="H18" i="9"/>
  <c r="J18" i="9" s="1"/>
  <c r="H19" i="9"/>
  <c r="J19" i="9" s="1"/>
  <c r="H20" i="9"/>
  <c r="J20" i="9" s="1"/>
  <c r="H21" i="9"/>
  <c r="J21" i="9" s="1"/>
  <c r="H22" i="9"/>
  <c r="J22" i="9" s="1"/>
  <c r="H23" i="9"/>
  <c r="J23" i="9" s="1"/>
  <c r="H24" i="9"/>
  <c r="J24" i="9" s="1"/>
  <c r="H25" i="9"/>
  <c r="J25" i="9" s="1"/>
  <c r="H26" i="9"/>
  <c r="J26" i="9" s="1"/>
  <c r="H27" i="9"/>
  <c r="J27" i="9" s="1"/>
  <c r="H28" i="9"/>
  <c r="J28" i="9" s="1"/>
  <c r="H29" i="9"/>
  <c r="J29" i="9" s="1"/>
  <c r="H30" i="9"/>
  <c r="J30" i="9" s="1"/>
  <c r="H31" i="9"/>
  <c r="J31" i="9" s="1"/>
  <c r="H32" i="9"/>
  <c r="J32" i="9" s="1"/>
  <c r="H33" i="9"/>
  <c r="J33" i="9" s="1"/>
  <c r="H34" i="9"/>
  <c r="J34" i="9" s="1"/>
  <c r="H35" i="9"/>
  <c r="J35" i="9" s="1"/>
  <c r="H36" i="9"/>
  <c r="J36" i="9" s="1"/>
  <c r="H37" i="9"/>
  <c r="J37" i="9" s="1"/>
  <c r="H38" i="9"/>
  <c r="J38" i="9" s="1"/>
  <c r="H39" i="9"/>
  <c r="J39" i="9" s="1"/>
  <c r="H40" i="9"/>
  <c r="J40" i="9" s="1"/>
  <c r="H41" i="9"/>
  <c r="J41" i="9" s="1"/>
  <c r="H42" i="9"/>
  <c r="J42" i="9" s="1"/>
  <c r="H43" i="9"/>
  <c r="J43" i="9" s="1"/>
  <c r="H44" i="9"/>
  <c r="J44" i="9" s="1"/>
  <c r="H45" i="9"/>
  <c r="J45" i="9" s="1"/>
  <c r="H46" i="9"/>
  <c r="J46" i="9" s="1"/>
  <c r="H47" i="9"/>
  <c r="J47" i="9" s="1"/>
  <c r="H48" i="9"/>
  <c r="J48" i="9" s="1"/>
  <c r="H49" i="9"/>
  <c r="J49" i="9" s="1"/>
  <c r="H50" i="9"/>
  <c r="J50" i="9" s="1"/>
  <c r="H51" i="9"/>
  <c r="J51" i="9" s="1"/>
  <c r="H52" i="9"/>
  <c r="J52" i="9" s="1"/>
  <c r="H53" i="9"/>
  <c r="J53" i="9" s="1"/>
  <c r="H54" i="9"/>
  <c r="J54" i="9" s="1"/>
  <c r="H55" i="9"/>
  <c r="J55" i="9" s="1"/>
  <c r="H56" i="9"/>
  <c r="J56" i="9" s="1"/>
  <c r="H57" i="9"/>
  <c r="J57" i="9" s="1"/>
  <c r="H58" i="9"/>
  <c r="J58" i="9" s="1"/>
  <c r="H59" i="9"/>
  <c r="J59" i="9" s="1"/>
  <c r="H60" i="9"/>
  <c r="J60" i="9" s="1"/>
  <c r="H61" i="9"/>
  <c r="J61" i="9" s="1"/>
  <c r="H62" i="9"/>
  <c r="J62" i="9" s="1"/>
  <c r="H63" i="9"/>
  <c r="J63" i="9" s="1"/>
  <c r="H64" i="9"/>
  <c r="J64" i="9" s="1"/>
  <c r="H65" i="9"/>
  <c r="J65" i="9" s="1"/>
  <c r="H66" i="9"/>
  <c r="J66" i="9" s="1"/>
  <c r="H67" i="9"/>
  <c r="J67" i="9" s="1"/>
  <c r="H68" i="9"/>
  <c r="J68" i="9" s="1"/>
  <c r="H69" i="9"/>
  <c r="J69" i="9" s="1"/>
  <c r="H70" i="9"/>
  <c r="J70" i="9" s="1"/>
  <c r="H71" i="9"/>
  <c r="J71" i="9" s="1"/>
  <c r="H72" i="9"/>
  <c r="J72" i="9" s="1"/>
  <c r="H73" i="9"/>
  <c r="J73" i="9" s="1"/>
  <c r="H74" i="9"/>
  <c r="J74" i="9" s="1"/>
  <c r="H75" i="9"/>
  <c r="J75" i="9" s="1"/>
  <c r="H76" i="9"/>
  <c r="J76" i="9" s="1"/>
  <c r="H77" i="9"/>
  <c r="J77" i="9" s="1"/>
  <c r="H78" i="9"/>
  <c r="J78" i="9" s="1"/>
  <c r="H79" i="9"/>
  <c r="J79" i="9" s="1"/>
  <c r="H80" i="9"/>
  <c r="J80" i="9" s="1"/>
  <c r="H81" i="9"/>
  <c r="J81" i="9" s="1"/>
  <c r="H82" i="9"/>
  <c r="J82" i="9" s="1"/>
  <c r="H83" i="9"/>
  <c r="J83" i="9" s="1"/>
  <c r="H84" i="9"/>
  <c r="J84" i="9" s="1"/>
  <c r="H85" i="9"/>
  <c r="J85" i="9" s="1"/>
  <c r="H86" i="9"/>
  <c r="J86" i="9" s="1"/>
  <c r="H87" i="9"/>
  <c r="J87" i="9" s="1"/>
  <c r="H88" i="9"/>
  <c r="J88" i="9" s="1"/>
  <c r="H89" i="9"/>
  <c r="J89" i="9" s="1"/>
  <c r="H90" i="9"/>
  <c r="J90" i="9" s="1"/>
  <c r="H91" i="9"/>
  <c r="J91" i="9" s="1"/>
  <c r="H92" i="9"/>
  <c r="J92" i="9" s="1"/>
  <c r="H93" i="9"/>
  <c r="J93" i="9" s="1"/>
  <c r="H94" i="9"/>
  <c r="J94" i="9" s="1"/>
  <c r="H95" i="9"/>
  <c r="J95" i="9" s="1"/>
  <c r="H96" i="9"/>
  <c r="J96" i="9" s="1"/>
  <c r="H97" i="9"/>
  <c r="J97" i="9" s="1"/>
  <c r="H98" i="9"/>
  <c r="J98" i="9" s="1"/>
  <c r="H99" i="9"/>
  <c r="J99" i="9" s="1"/>
  <c r="H100" i="9"/>
  <c r="J100" i="9" s="1"/>
  <c r="H101" i="9"/>
  <c r="J101" i="9" s="1"/>
  <c r="H102" i="9"/>
  <c r="J102" i="9" s="1"/>
  <c r="H103" i="9"/>
  <c r="J103" i="9" s="1"/>
  <c r="H104" i="9"/>
  <c r="J104" i="9" s="1"/>
  <c r="H105" i="9"/>
  <c r="J105" i="9" s="1"/>
  <c r="H106" i="9"/>
  <c r="J106" i="9" s="1"/>
  <c r="H107" i="9"/>
  <c r="J107" i="9" s="1"/>
  <c r="H108" i="9"/>
  <c r="J108" i="9" s="1"/>
  <c r="H109" i="9"/>
  <c r="J109" i="9" s="1"/>
  <c r="H110" i="9"/>
  <c r="J110" i="9" s="1"/>
  <c r="H111" i="9"/>
  <c r="J111" i="9" s="1"/>
  <c r="H112" i="9"/>
  <c r="J112" i="9" s="1"/>
  <c r="H113" i="9"/>
  <c r="J113" i="9" s="1"/>
  <c r="H114" i="9"/>
  <c r="J114" i="9" s="1"/>
  <c r="H115" i="9"/>
  <c r="J115" i="9" s="1"/>
  <c r="H116" i="9"/>
  <c r="J116" i="9" s="1"/>
  <c r="H117" i="9"/>
  <c r="J117" i="9" s="1"/>
  <c r="H118" i="9"/>
  <c r="J118" i="9" s="1"/>
  <c r="H119" i="9"/>
  <c r="J119" i="9" s="1"/>
  <c r="H120" i="9"/>
  <c r="J120" i="9" s="1"/>
  <c r="H121" i="9"/>
  <c r="J121" i="9" s="1"/>
  <c r="H122" i="9"/>
  <c r="J122" i="9" s="1"/>
  <c r="H123" i="9"/>
  <c r="J123" i="9" s="1"/>
  <c r="H124" i="9"/>
  <c r="J124" i="9" s="1"/>
  <c r="H125" i="9"/>
  <c r="J125" i="9" s="1"/>
  <c r="H126" i="9"/>
  <c r="J126" i="9" s="1"/>
  <c r="H127" i="9"/>
  <c r="J127" i="9" s="1"/>
  <c r="H128" i="9"/>
  <c r="J128" i="9" s="1"/>
  <c r="H129" i="9"/>
  <c r="J129" i="9" s="1"/>
  <c r="H130" i="9"/>
  <c r="J130" i="9" s="1"/>
  <c r="H131" i="9"/>
  <c r="J131" i="9" s="1"/>
  <c r="H132" i="9"/>
  <c r="J132" i="9" s="1"/>
  <c r="H133" i="9"/>
  <c r="J133" i="9" s="1"/>
  <c r="H134" i="9"/>
  <c r="J134" i="9" s="1"/>
  <c r="H135" i="9"/>
  <c r="J135" i="9" s="1"/>
  <c r="H136" i="9"/>
  <c r="J136" i="9" s="1"/>
  <c r="H137" i="9"/>
  <c r="J137" i="9" s="1"/>
  <c r="H138" i="9"/>
  <c r="J138" i="9" s="1"/>
  <c r="H139" i="9"/>
  <c r="J139" i="9" s="1"/>
  <c r="H140" i="9"/>
  <c r="J140" i="9" s="1"/>
  <c r="H141" i="9"/>
  <c r="J141" i="9" s="1"/>
  <c r="H9" i="9"/>
  <c r="J9" i="9" s="1"/>
  <c r="N15" i="12" l="1"/>
  <c r="O15" i="12"/>
  <c r="Q15" i="12"/>
  <c r="P15" i="12"/>
  <c r="R15" i="12"/>
  <c r="M15" i="12"/>
  <c r="S15" i="12"/>
  <c r="O14" i="12"/>
  <c r="P14" i="12"/>
  <c r="Q14" i="12"/>
  <c r="R14" i="12"/>
  <c r="M14" i="12"/>
  <c r="S14" i="12"/>
  <c r="N14" i="12"/>
  <c r="Q12" i="12"/>
  <c r="N12" i="12"/>
  <c r="R12" i="12"/>
  <c r="M12" i="12"/>
  <c r="S12" i="12"/>
  <c r="O12" i="12"/>
  <c r="P12" i="12"/>
  <c r="M28" i="12"/>
  <c r="S28" i="12"/>
  <c r="N28" i="12"/>
  <c r="O28" i="12"/>
  <c r="P28" i="12"/>
  <c r="Q28" i="12"/>
  <c r="R28" i="12"/>
  <c r="M34" i="12"/>
  <c r="S34" i="12"/>
  <c r="N34" i="12"/>
  <c r="P34" i="12"/>
  <c r="O34" i="12"/>
  <c r="Q34" i="12"/>
  <c r="R34" i="12"/>
  <c r="M10" i="12"/>
  <c r="S10" i="12"/>
  <c r="N10" i="12"/>
  <c r="P10" i="12"/>
  <c r="O10" i="12"/>
  <c r="Q10" i="12"/>
  <c r="R10" i="12"/>
  <c r="Q18" i="12"/>
  <c r="N18" i="12"/>
  <c r="R18" i="12"/>
  <c r="M18" i="12"/>
  <c r="S18" i="12"/>
  <c r="O18" i="12"/>
  <c r="P18" i="12"/>
  <c r="R35" i="12"/>
  <c r="O35" i="12"/>
  <c r="M35" i="12"/>
  <c r="S35" i="12"/>
  <c r="N35" i="12"/>
  <c r="P35" i="12"/>
  <c r="Q35" i="12"/>
  <c r="P31" i="12"/>
  <c r="Q31" i="12"/>
  <c r="S31" i="12"/>
  <c r="R31" i="12"/>
  <c r="M31" i="12"/>
  <c r="N31" i="12"/>
  <c r="O31" i="12"/>
  <c r="Q36" i="12"/>
  <c r="R36" i="12"/>
  <c r="N36" i="12"/>
  <c r="M36" i="12"/>
  <c r="S36" i="12"/>
  <c r="O36" i="12"/>
  <c r="P36" i="12"/>
  <c r="R29" i="12"/>
  <c r="M29" i="12"/>
  <c r="S29" i="12"/>
  <c r="O29" i="12"/>
  <c r="N29" i="12"/>
  <c r="P29" i="12"/>
  <c r="Q29" i="12"/>
  <c r="N33" i="12"/>
  <c r="O33" i="12"/>
  <c r="P33" i="12"/>
  <c r="Q33" i="12"/>
  <c r="R33" i="12"/>
  <c r="M33" i="12"/>
  <c r="S33" i="12"/>
  <c r="O32" i="12"/>
  <c r="R32" i="12"/>
  <c r="P32" i="12"/>
  <c r="Q32" i="12"/>
  <c r="M32" i="12"/>
  <c r="S32" i="12"/>
  <c r="N32" i="12"/>
  <c r="P25" i="12"/>
  <c r="Q25" i="12"/>
  <c r="M25" i="12"/>
  <c r="R25" i="12"/>
  <c r="S25" i="12"/>
  <c r="N25" i="12"/>
  <c r="O25" i="12"/>
  <c r="M22" i="12"/>
  <c r="S22" i="12"/>
  <c r="N22" i="12"/>
  <c r="O22" i="12"/>
  <c r="P22" i="12"/>
  <c r="Q22" i="12"/>
  <c r="R22" i="12"/>
  <c r="Q30" i="12"/>
  <c r="N30" i="12"/>
  <c r="R30" i="12"/>
  <c r="M30" i="12"/>
  <c r="S30" i="12"/>
  <c r="O30" i="12"/>
  <c r="P30" i="12"/>
  <c r="R23" i="12"/>
  <c r="O23" i="12"/>
  <c r="M23" i="12"/>
  <c r="S23" i="12"/>
  <c r="N23" i="12"/>
  <c r="P23" i="12"/>
  <c r="Q23" i="12"/>
  <c r="N27" i="12"/>
  <c r="Q27" i="12"/>
  <c r="O27" i="12"/>
  <c r="P27" i="12"/>
  <c r="R27" i="12"/>
  <c r="M27" i="12"/>
  <c r="S27" i="12"/>
  <c r="O26" i="12"/>
  <c r="P26" i="12"/>
  <c r="R26" i="12"/>
  <c r="Q26" i="12"/>
  <c r="M26" i="12"/>
  <c r="S26" i="12"/>
  <c r="N26" i="12"/>
  <c r="P19" i="12"/>
  <c r="Q19" i="12"/>
  <c r="M19" i="12"/>
  <c r="R19" i="12"/>
  <c r="S19" i="12"/>
  <c r="N19" i="12"/>
  <c r="O19" i="12"/>
  <c r="R11" i="12"/>
  <c r="M11" i="12"/>
  <c r="S11" i="12"/>
  <c r="N11" i="12"/>
  <c r="O11" i="12"/>
  <c r="P11" i="12"/>
  <c r="Q11" i="12"/>
  <c r="M16" i="12"/>
  <c r="S16" i="12"/>
  <c r="P16" i="12"/>
  <c r="N16" i="12"/>
  <c r="O16" i="12"/>
  <c r="Q16" i="12"/>
  <c r="R16" i="12"/>
  <c r="Q24" i="12"/>
  <c r="R24" i="12"/>
  <c r="N24" i="12"/>
  <c r="M24" i="12"/>
  <c r="S24" i="12"/>
  <c r="O24" i="12"/>
  <c r="P24" i="12"/>
  <c r="R17" i="12"/>
  <c r="M17" i="12"/>
  <c r="S17" i="12"/>
  <c r="N17" i="12"/>
  <c r="O17" i="12"/>
  <c r="P17" i="12"/>
  <c r="Q17" i="12"/>
  <c r="N21" i="12"/>
  <c r="O21" i="12"/>
  <c r="Q21" i="12"/>
  <c r="P21" i="12"/>
  <c r="R21" i="12"/>
  <c r="M21" i="12"/>
  <c r="S21" i="12"/>
  <c r="O20" i="12"/>
  <c r="R20" i="12"/>
  <c r="P20" i="12"/>
  <c r="Q20" i="12"/>
  <c r="M20" i="12"/>
  <c r="S20" i="12"/>
  <c r="N20" i="12"/>
  <c r="P13" i="12"/>
  <c r="S13" i="12"/>
  <c r="Q13" i="12"/>
  <c r="M13" i="12"/>
  <c r="R13" i="12"/>
  <c r="N13" i="12"/>
  <c r="O13" i="12"/>
  <c r="O9" i="12"/>
  <c r="N9" i="12"/>
  <c r="R9" i="12"/>
  <c r="Q9" i="12"/>
  <c r="P9" i="12"/>
  <c r="S9" i="12"/>
  <c r="M9" i="12"/>
  <c r="K14" i="9"/>
  <c r="K11" i="9"/>
  <c r="K18" i="9"/>
  <c r="K24" i="9"/>
  <c r="K30" i="9"/>
  <c r="K36" i="9"/>
  <c r="K42" i="9"/>
  <c r="K48" i="9"/>
  <c r="K54" i="9"/>
  <c r="K60" i="9"/>
  <c r="K66" i="9"/>
  <c r="K72" i="9"/>
  <c r="K78" i="9"/>
  <c r="K84" i="9"/>
  <c r="K90" i="9"/>
  <c r="K96" i="9"/>
  <c r="K102" i="9"/>
  <c r="K108" i="9"/>
  <c r="K114" i="9"/>
  <c r="K120" i="9"/>
  <c r="K126" i="9"/>
  <c r="K132" i="9"/>
  <c r="K138" i="9"/>
  <c r="K144" i="9"/>
  <c r="K12" i="9"/>
  <c r="K25" i="9"/>
  <c r="K31" i="9"/>
  <c r="K37" i="9"/>
  <c r="K43" i="9"/>
  <c r="K49" i="9"/>
  <c r="K55" i="9"/>
  <c r="K61" i="9"/>
  <c r="K67" i="9"/>
  <c r="K73" i="9"/>
  <c r="K79" i="9"/>
  <c r="K85" i="9"/>
  <c r="K91" i="9"/>
  <c r="K97" i="9"/>
  <c r="K103" i="9"/>
  <c r="K109" i="9"/>
  <c r="K115" i="9"/>
  <c r="K121" i="9"/>
  <c r="K127" i="9"/>
  <c r="K133" i="9"/>
  <c r="K139" i="9"/>
  <c r="K9" i="9"/>
  <c r="R9" i="9" s="1"/>
  <c r="K32" i="9"/>
  <c r="K44" i="9"/>
  <c r="K56" i="9"/>
  <c r="K74" i="9"/>
  <c r="K92" i="9"/>
  <c r="K104" i="9"/>
  <c r="K116" i="9"/>
  <c r="K134" i="9"/>
  <c r="K117" i="9"/>
  <c r="K135" i="9"/>
  <c r="K19" i="9"/>
  <c r="K62" i="9"/>
  <c r="K86" i="9"/>
  <c r="K110" i="9"/>
  <c r="K122" i="9"/>
  <c r="K140" i="9"/>
  <c r="K123" i="9"/>
  <c r="K141" i="9"/>
  <c r="K13" i="9"/>
  <c r="K20" i="9"/>
  <c r="K26" i="9"/>
  <c r="K38" i="9"/>
  <c r="K50" i="9"/>
  <c r="K68" i="9"/>
  <c r="K80" i="9"/>
  <c r="K98" i="9"/>
  <c r="K128" i="9"/>
  <c r="K15" i="9"/>
  <c r="K21" i="9"/>
  <c r="K27" i="9"/>
  <c r="K33" i="9"/>
  <c r="K39" i="9"/>
  <c r="K45" i="9"/>
  <c r="K51" i="9"/>
  <c r="K57" i="9"/>
  <c r="K63" i="9"/>
  <c r="K69" i="9"/>
  <c r="K75" i="9"/>
  <c r="K81" i="9"/>
  <c r="K87" i="9"/>
  <c r="K93" i="9"/>
  <c r="K99" i="9"/>
  <c r="K105" i="9"/>
  <c r="K111" i="9"/>
  <c r="K129" i="9"/>
  <c r="K28" i="9"/>
  <c r="K46" i="9"/>
  <c r="K64" i="9"/>
  <c r="K82" i="9"/>
  <c r="K100" i="9"/>
  <c r="K118" i="9"/>
  <c r="K136" i="9"/>
  <c r="K65" i="9"/>
  <c r="K101" i="9"/>
  <c r="K52" i="9"/>
  <c r="K106" i="9"/>
  <c r="K142" i="9"/>
  <c r="K53" i="9"/>
  <c r="K89" i="9"/>
  <c r="K143" i="9"/>
  <c r="K41" i="9"/>
  <c r="K113" i="9"/>
  <c r="K10" i="9"/>
  <c r="K29" i="9"/>
  <c r="K47" i="9"/>
  <c r="K83" i="9"/>
  <c r="K119" i="9"/>
  <c r="K137" i="9"/>
  <c r="K70" i="9"/>
  <c r="K124" i="9"/>
  <c r="K35" i="9"/>
  <c r="K71" i="9"/>
  <c r="K107" i="9"/>
  <c r="K59" i="9"/>
  <c r="K131" i="9"/>
  <c r="K16" i="9"/>
  <c r="K34" i="9"/>
  <c r="K88" i="9"/>
  <c r="K125" i="9"/>
  <c r="K77" i="9"/>
  <c r="K17" i="9"/>
  <c r="K22" i="9"/>
  <c r="K40" i="9"/>
  <c r="K58" i="9"/>
  <c r="K76" i="9"/>
  <c r="K94" i="9"/>
  <c r="K112" i="9"/>
  <c r="K130" i="9"/>
  <c r="K23" i="9"/>
  <c r="K95" i="9"/>
  <c r="S94" i="9" l="1"/>
  <c r="R94" i="9"/>
  <c r="Q94" i="9"/>
  <c r="O94" i="9"/>
  <c r="P94" i="9"/>
  <c r="M94" i="9"/>
  <c r="N94" i="9"/>
  <c r="R113" i="9"/>
  <c r="S113" i="9"/>
  <c r="P113" i="9"/>
  <c r="O113" i="9"/>
  <c r="Q113" i="9"/>
  <c r="N113" i="9"/>
  <c r="M113" i="9"/>
  <c r="S39" i="9"/>
  <c r="R39" i="9"/>
  <c r="Q39" i="9"/>
  <c r="O39" i="9"/>
  <c r="N39" i="9"/>
  <c r="M39" i="9"/>
  <c r="P39" i="9"/>
  <c r="S121" i="9"/>
  <c r="R121" i="9"/>
  <c r="O121" i="9"/>
  <c r="Q121" i="9"/>
  <c r="P121" i="9"/>
  <c r="N121" i="9"/>
  <c r="M121" i="9"/>
  <c r="Q144" i="9"/>
  <c r="R144" i="9"/>
  <c r="M144" i="9"/>
  <c r="S144" i="9"/>
  <c r="O144" i="9"/>
  <c r="P144" i="9"/>
  <c r="N144" i="9"/>
  <c r="S76" i="9"/>
  <c r="R76" i="9"/>
  <c r="O76" i="9"/>
  <c r="Q76" i="9"/>
  <c r="P76" i="9"/>
  <c r="M76" i="9"/>
  <c r="N76" i="9"/>
  <c r="Q125" i="9"/>
  <c r="P125" i="9"/>
  <c r="O125" i="9"/>
  <c r="R125" i="9"/>
  <c r="S125" i="9"/>
  <c r="N125" i="9"/>
  <c r="M125" i="9"/>
  <c r="S107" i="9"/>
  <c r="P107" i="9"/>
  <c r="O107" i="9"/>
  <c r="R107" i="9"/>
  <c r="Q107" i="9"/>
  <c r="N107" i="9"/>
  <c r="M107" i="9"/>
  <c r="P119" i="9"/>
  <c r="O119" i="9"/>
  <c r="S119" i="9"/>
  <c r="Q119" i="9"/>
  <c r="N119" i="9"/>
  <c r="R119" i="9"/>
  <c r="M119" i="9"/>
  <c r="R41" i="9"/>
  <c r="P41" i="9"/>
  <c r="S41" i="9"/>
  <c r="O41" i="9"/>
  <c r="N41" i="9"/>
  <c r="M41" i="9"/>
  <c r="Q41" i="9"/>
  <c r="S52" i="9"/>
  <c r="R52" i="9"/>
  <c r="Q52" i="9"/>
  <c r="O52" i="9"/>
  <c r="N52" i="9"/>
  <c r="P52" i="9"/>
  <c r="M52" i="9"/>
  <c r="S82" i="9"/>
  <c r="R82" i="9"/>
  <c r="O82" i="9"/>
  <c r="Q82" i="9"/>
  <c r="P82" i="9"/>
  <c r="N82" i="9"/>
  <c r="M82" i="9"/>
  <c r="S105" i="9"/>
  <c r="R105" i="9"/>
  <c r="P105" i="9"/>
  <c r="O105" i="9"/>
  <c r="N105" i="9"/>
  <c r="M105" i="9"/>
  <c r="Q105" i="9"/>
  <c r="S69" i="9"/>
  <c r="R69" i="9"/>
  <c r="O69" i="9"/>
  <c r="N69" i="9"/>
  <c r="M69" i="9"/>
  <c r="Q69" i="9"/>
  <c r="P69" i="9"/>
  <c r="S33" i="9"/>
  <c r="R33" i="9"/>
  <c r="Q33" i="9"/>
  <c r="O33" i="9"/>
  <c r="N33" i="9"/>
  <c r="M33" i="9"/>
  <c r="P33" i="9"/>
  <c r="S80" i="9"/>
  <c r="R80" i="9"/>
  <c r="Q80" i="9"/>
  <c r="P80" i="9"/>
  <c r="N80" i="9"/>
  <c r="M80" i="9"/>
  <c r="O80" i="9"/>
  <c r="S13" i="9"/>
  <c r="R13" i="9"/>
  <c r="P13" i="9"/>
  <c r="N13" i="9"/>
  <c r="O13" i="9"/>
  <c r="Q13" i="9"/>
  <c r="M13" i="9"/>
  <c r="S86" i="9"/>
  <c r="R86" i="9"/>
  <c r="Q86" i="9"/>
  <c r="P86" i="9"/>
  <c r="M86" i="9"/>
  <c r="N86" i="9"/>
  <c r="O86" i="9"/>
  <c r="S116" i="9"/>
  <c r="R116" i="9"/>
  <c r="Q116" i="9"/>
  <c r="P116" i="9"/>
  <c r="M116" i="9"/>
  <c r="O116" i="9"/>
  <c r="N116" i="9"/>
  <c r="S32" i="9"/>
  <c r="R32" i="9"/>
  <c r="Q32" i="9"/>
  <c r="P32" i="9"/>
  <c r="N32" i="9"/>
  <c r="M32" i="9"/>
  <c r="O32" i="9"/>
  <c r="S115" i="9"/>
  <c r="Q115" i="9"/>
  <c r="R115" i="9"/>
  <c r="P115" i="9"/>
  <c r="M115" i="9"/>
  <c r="N115" i="9"/>
  <c r="O115" i="9"/>
  <c r="S79" i="9"/>
  <c r="Q79" i="9"/>
  <c r="P79" i="9"/>
  <c r="R79" i="9"/>
  <c r="N79" i="9"/>
  <c r="M79" i="9"/>
  <c r="O79" i="9"/>
  <c r="S43" i="9"/>
  <c r="R43" i="9"/>
  <c r="Q43" i="9"/>
  <c r="P43" i="9"/>
  <c r="M43" i="9"/>
  <c r="N43" i="9"/>
  <c r="O43" i="9"/>
  <c r="S138" i="9"/>
  <c r="R138" i="9"/>
  <c r="Q138" i="9"/>
  <c r="P138" i="9"/>
  <c r="O138" i="9"/>
  <c r="M138" i="9"/>
  <c r="N138" i="9"/>
  <c r="S102" i="9"/>
  <c r="Q102" i="9"/>
  <c r="R102" i="9"/>
  <c r="P102" i="9"/>
  <c r="O102" i="9"/>
  <c r="M102" i="9"/>
  <c r="N102" i="9"/>
  <c r="S66" i="9"/>
  <c r="Q66" i="9"/>
  <c r="R66" i="9"/>
  <c r="P66" i="9"/>
  <c r="O66" i="9"/>
  <c r="N66" i="9"/>
  <c r="M66" i="9"/>
  <c r="S30" i="9"/>
  <c r="R30" i="9"/>
  <c r="P30" i="9"/>
  <c r="O30" i="9"/>
  <c r="N30" i="9"/>
  <c r="Q30" i="9"/>
  <c r="M30" i="9"/>
  <c r="P77" i="9"/>
  <c r="R77" i="9"/>
  <c r="S77" i="9"/>
  <c r="O77" i="9"/>
  <c r="N77" i="9"/>
  <c r="Q77" i="9"/>
  <c r="M77" i="9"/>
  <c r="S100" i="9"/>
  <c r="R100" i="9"/>
  <c r="P100" i="9"/>
  <c r="O100" i="9"/>
  <c r="Q100" i="9"/>
  <c r="N100" i="9"/>
  <c r="M100" i="9"/>
  <c r="S20" i="9"/>
  <c r="R20" i="9"/>
  <c r="Q20" i="9"/>
  <c r="P20" i="9"/>
  <c r="O20" i="9"/>
  <c r="N20" i="9"/>
  <c r="M20" i="9"/>
  <c r="S49" i="9"/>
  <c r="R49" i="9"/>
  <c r="P49" i="9"/>
  <c r="N49" i="9"/>
  <c r="O49" i="9"/>
  <c r="Q49" i="9"/>
  <c r="M49" i="9"/>
  <c r="S108" i="9"/>
  <c r="Q108" i="9"/>
  <c r="P108" i="9"/>
  <c r="O108" i="9"/>
  <c r="M108" i="9"/>
  <c r="R108" i="9"/>
  <c r="N108" i="9"/>
  <c r="Q95" i="9"/>
  <c r="O95" i="9"/>
  <c r="P95" i="9"/>
  <c r="M95" i="9"/>
  <c r="R95" i="9"/>
  <c r="S95" i="9"/>
  <c r="N95" i="9"/>
  <c r="S58" i="9"/>
  <c r="R58" i="9"/>
  <c r="Q58" i="9"/>
  <c r="O58" i="9"/>
  <c r="N58" i="9"/>
  <c r="P58" i="9"/>
  <c r="M58" i="9"/>
  <c r="S88" i="9"/>
  <c r="R88" i="9"/>
  <c r="Q88" i="9"/>
  <c r="O88" i="9"/>
  <c r="P88" i="9"/>
  <c r="M88" i="9"/>
  <c r="N88" i="9"/>
  <c r="S71" i="9"/>
  <c r="P71" i="9"/>
  <c r="O71" i="9"/>
  <c r="N71" i="9"/>
  <c r="R71" i="9"/>
  <c r="Q71" i="9"/>
  <c r="M71" i="9"/>
  <c r="O83" i="9"/>
  <c r="N83" i="9"/>
  <c r="S83" i="9"/>
  <c r="Q83" i="9"/>
  <c r="R83" i="9"/>
  <c r="P83" i="9"/>
  <c r="M83" i="9"/>
  <c r="R143" i="9"/>
  <c r="M143" i="9"/>
  <c r="S143" i="9"/>
  <c r="N143" i="9"/>
  <c r="P143" i="9"/>
  <c r="Q143" i="9"/>
  <c r="O143" i="9"/>
  <c r="S101" i="9"/>
  <c r="Q101" i="9"/>
  <c r="R101" i="9"/>
  <c r="P101" i="9"/>
  <c r="O101" i="9"/>
  <c r="M101" i="9"/>
  <c r="N101" i="9"/>
  <c r="S64" i="9"/>
  <c r="R64" i="9"/>
  <c r="P64" i="9"/>
  <c r="O64" i="9"/>
  <c r="N64" i="9"/>
  <c r="Q64" i="9"/>
  <c r="M64" i="9"/>
  <c r="S99" i="9"/>
  <c r="R99" i="9"/>
  <c r="P99" i="9"/>
  <c r="O99" i="9"/>
  <c r="N99" i="9"/>
  <c r="M99" i="9"/>
  <c r="Q99" i="9"/>
  <c r="S63" i="9"/>
  <c r="R63" i="9"/>
  <c r="P63" i="9"/>
  <c r="O63" i="9"/>
  <c r="N63" i="9"/>
  <c r="M63" i="9"/>
  <c r="Q63" i="9"/>
  <c r="S27" i="9"/>
  <c r="R27" i="9"/>
  <c r="Q27" i="9"/>
  <c r="P27" i="9"/>
  <c r="O27" i="9"/>
  <c r="N27" i="9"/>
  <c r="M27" i="9"/>
  <c r="S68" i="9"/>
  <c r="R68" i="9"/>
  <c r="Q68" i="9"/>
  <c r="P68" i="9"/>
  <c r="N68" i="9"/>
  <c r="M68" i="9"/>
  <c r="O68" i="9"/>
  <c r="S141" i="9"/>
  <c r="R141" i="9"/>
  <c r="P141" i="9"/>
  <c r="O141" i="9"/>
  <c r="N141" i="9"/>
  <c r="M141" i="9"/>
  <c r="Q141" i="9"/>
  <c r="S62" i="9"/>
  <c r="R62" i="9"/>
  <c r="Q62" i="9"/>
  <c r="P62" i="9"/>
  <c r="O62" i="9"/>
  <c r="N62" i="9"/>
  <c r="M62" i="9"/>
  <c r="S104" i="9"/>
  <c r="R104" i="9"/>
  <c r="Q104" i="9"/>
  <c r="N104" i="9"/>
  <c r="P104" i="9"/>
  <c r="M104" i="9"/>
  <c r="O104" i="9"/>
  <c r="S109" i="9"/>
  <c r="R109" i="9"/>
  <c r="Q109" i="9"/>
  <c r="O109" i="9"/>
  <c r="P109" i="9"/>
  <c r="M109" i="9"/>
  <c r="N109" i="9"/>
  <c r="S73" i="9"/>
  <c r="R73" i="9"/>
  <c r="Q73" i="9"/>
  <c r="P73" i="9"/>
  <c r="O73" i="9"/>
  <c r="M73" i="9"/>
  <c r="N73" i="9"/>
  <c r="S37" i="9"/>
  <c r="R37" i="9"/>
  <c r="Q37" i="9"/>
  <c r="P37" i="9"/>
  <c r="O37" i="9"/>
  <c r="M37" i="9"/>
  <c r="N37" i="9"/>
  <c r="S132" i="9"/>
  <c r="R132" i="9"/>
  <c r="Q132" i="9"/>
  <c r="P132" i="9"/>
  <c r="O132" i="9"/>
  <c r="N132" i="9"/>
  <c r="M132" i="9"/>
  <c r="S96" i="9"/>
  <c r="Q96" i="9"/>
  <c r="O96" i="9"/>
  <c r="P96" i="9"/>
  <c r="N96" i="9"/>
  <c r="M96" i="9"/>
  <c r="R96" i="9"/>
  <c r="S60" i="9"/>
  <c r="Q60" i="9"/>
  <c r="O60" i="9"/>
  <c r="N60" i="9"/>
  <c r="P60" i="9"/>
  <c r="M60" i="9"/>
  <c r="R60" i="9"/>
  <c r="S24" i="9"/>
  <c r="R24" i="9"/>
  <c r="Q24" i="9"/>
  <c r="O24" i="9"/>
  <c r="N24" i="9"/>
  <c r="P24" i="9"/>
  <c r="M24" i="9"/>
  <c r="S137" i="9"/>
  <c r="Q137" i="9"/>
  <c r="P137" i="9"/>
  <c r="O137" i="9"/>
  <c r="M137" i="9"/>
  <c r="N137" i="9"/>
  <c r="R137" i="9"/>
  <c r="S75" i="9"/>
  <c r="R75" i="9"/>
  <c r="O75" i="9"/>
  <c r="N75" i="9"/>
  <c r="M75" i="9"/>
  <c r="Q75" i="9"/>
  <c r="P75" i="9"/>
  <c r="S44" i="9"/>
  <c r="R44" i="9"/>
  <c r="Q44" i="9"/>
  <c r="P44" i="9"/>
  <c r="M44" i="9"/>
  <c r="O44" i="9"/>
  <c r="N44" i="9"/>
  <c r="S36" i="9"/>
  <c r="R36" i="9"/>
  <c r="Q36" i="9"/>
  <c r="P36" i="9"/>
  <c r="O36" i="9"/>
  <c r="N36" i="9"/>
  <c r="M36" i="9"/>
  <c r="S40" i="9"/>
  <c r="R40" i="9"/>
  <c r="O40" i="9"/>
  <c r="N40" i="9"/>
  <c r="Q40" i="9"/>
  <c r="P40" i="9"/>
  <c r="M40" i="9"/>
  <c r="S34" i="9"/>
  <c r="R34" i="9"/>
  <c r="Q34" i="9"/>
  <c r="P34" i="9"/>
  <c r="O34" i="9"/>
  <c r="N34" i="9"/>
  <c r="M34" i="9"/>
  <c r="S35" i="9"/>
  <c r="Q35" i="9"/>
  <c r="P35" i="9"/>
  <c r="O35" i="9"/>
  <c r="N35" i="9"/>
  <c r="R35" i="9"/>
  <c r="M35" i="9"/>
  <c r="R47" i="9"/>
  <c r="O47" i="9"/>
  <c r="N47" i="9"/>
  <c r="S47" i="9"/>
  <c r="Q47" i="9"/>
  <c r="M47" i="9"/>
  <c r="P47" i="9"/>
  <c r="R89" i="9"/>
  <c r="Q89" i="9"/>
  <c r="O89" i="9"/>
  <c r="N89" i="9"/>
  <c r="S89" i="9"/>
  <c r="P89" i="9"/>
  <c r="M89" i="9"/>
  <c r="S65" i="9"/>
  <c r="Q65" i="9"/>
  <c r="R65" i="9"/>
  <c r="P65" i="9"/>
  <c r="O65" i="9"/>
  <c r="N65" i="9"/>
  <c r="M65" i="9"/>
  <c r="S46" i="9"/>
  <c r="R46" i="9"/>
  <c r="O46" i="9"/>
  <c r="N46" i="9"/>
  <c r="Q46" i="9"/>
  <c r="P46" i="9"/>
  <c r="M46" i="9"/>
  <c r="S93" i="9"/>
  <c r="R93" i="9"/>
  <c r="O93" i="9"/>
  <c r="N93" i="9"/>
  <c r="M93" i="9"/>
  <c r="P93" i="9"/>
  <c r="Q93" i="9"/>
  <c r="S57" i="9"/>
  <c r="R57" i="9"/>
  <c r="O57" i="9"/>
  <c r="N57" i="9"/>
  <c r="M57" i="9"/>
  <c r="P57" i="9"/>
  <c r="Q57" i="9"/>
  <c r="S21" i="9"/>
  <c r="R21" i="9"/>
  <c r="Q21" i="9"/>
  <c r="O21" i="9"/>
  <c r="N21" i="9"/>
  <c r="M21" i="9"/>
  <c r="P21" i="9"/>
  <c r="S50" i="9"/>
  <c r="R50" i="9"/>
  <c r="Q50" i="9"/>
  <c r="P50" i="9"/>
  <c r="M50" i="9"/>
  <c r="N50" i="9"/>
  <c r="O50" i="9"/>
  <c r="S123" i="9"/>
  <c r="R123" i="9"/>
  <c r="Q123" i="9"/>
  <c r="P123" i="9"/>
  <c r="O123" i="9"/>
  <c r="N123" i="9"/>
  <c r="M123" i="9"/>
  <c r="S19" i="9"/>
  <c r="R19" i="9"/>
  <c r="P19" i="9"/>
  <c r="Q19" i="9"/>
  <c r="O19" i="9"/>
  <c r="M19" i="9"/>
  <c r="N19" i="9"/>
  <c r="S92" i="9"/>
  <c r="R92" i="9"/>
  <c r="Q92" i="9"/>
  <c r="P92" i="9"/>
  <c r="O92" i="9"/>
  <c r="N92" i="9"/>
  <c r="M92" i="9"/>
  <c r="S139" i="9"/>
  <c r="R139" i="9"/>
  <c r="Q139" i="9"/>
  <c r="N139" i="9"/>
  <c r="O139" i="9"/>
  <c r="P139" i="9"/>
  <c r="M139" i="9"/>
  <c r="S103" i="9"/>
  <c r="Q103" i="9"/>
  <c r="R103" i="9"/>
  <c r="N103" i="9"/>
  <c r="O103" i="9"/>
  <c r="P103" i="9"/>
  <c r="M103" i="9"/>
  <c r="S67" i="9"/>
  <c r="Q67" i="9"/>
  <c r="R67" i="9"/>
  <c r="N67" i="9"/>
  <c r="P67" i="9"/>
  <c r="O67" i="9"/>
  <c r="M67" i="9"/>
  <c r="S31" i="9"/>
  <c r="R31" i="9"/>
  <c r="P31" i="9"/>
  <c r="N31" i="9"/>
  <c r="Q31" i="9"/>
  <c r="O31" i="9"/>
  <c r="M31" i="9"/>
  <c r="S126" i="9"/>
  <c r="Q126" i="9"/>
  <c r="P126" i="9"/>
  <c r="O126" i="9"/>
  <c r="N126" i="9"/>
  <c r="R126" i="9"/>
  <c r="M126" i="9"/>
  <c r="S90" i="9"/>
  <c r="R90" i="9"/>
  <c r="Q90" i="9"/>
  <c r="O90" i="9"/>
  <c r="N90" i="9"/>
  <c r="M90" i="9"/>
  <c r="P90" i="9"/>
  <c r="S54" i="9"/>
  <c r="R54" i="9"/>
  <c r="Q54" i="9"/>
  <c r="O54" i="9"/>
  <c r="N54" i="9"/>
  <c r="P54" i="9"/>
  <c r="M54" i="9"/>
  <c r="S18" i="9"/>
  <c r="R18" i="9"/>
  <c r="Q18" i="9"/>
  <c r="O18" i="9"/>
  <c r="N18" i="9"/>
  <c r="P18" i="9"/>
  <c r="M18" i="9"/>
  <c r="Q59" i="9"/>
  <c r="O59" i="9"/>
  <c r="N59" i="9"/>
  <c r="P59" i="9"/>
  <c r="M59" i="9"/>
  <c r="R59" i="9"/>
  <c r="S59" i="9"/>
  <c r="S111" i="9"/>
  <c r="R111" i="9"/>
  <c r="P111" i="9"/>
  <c r="O111" i="9"/>
  <c r="N111" i="9"/>
  <c r="M111" i="9"/>
  <c r="Q111" i="9"/>
  <c r="S110" i="9"/>
  <c r="R110" i="9"/>
  <c r="Q110" i="9"/>
  <c r="N110" i="9"/>
  <c r="O110" i="9"/>
  <c r="M110" i="9"/>
  <c r="P110" i="9"/>
  <c r="S85" i="9"/>
  <c r="R85" i="9"/>
  <c r="P85" i="9"/>
  <c r="O85" i="9"/>
  <c r="Q85" i="9"/>
  <c r="N85" i="9"/>
  <c r="M85" i="9"/>
  <c r="O23" i="9"/>
  <c r="N23" i="9"/>
  <c r="R23" i="9"/>
  <c r="P23" i="9"/>
  <c r="S23" i="9"/>
  <c r="M23" i="9"/>
  <c r="Q23" i="9"/>
  <c r="S130" i="9"/>
  <c r="R130" i="9"/>
  <c r="Q130" i="9"/>
  <c r="P130" i="9"/>
  <c r="O130" i="9"/>
  <c r="M130" i="9"/>
  <c r="N130" i="9"/>
  <c r="S16" i="9"/>
  <c r="R16" i="9"/>
  <c r="Q16" i="9"/>
  <c r="O16" i="9"/>
  <c r="N16" i="9"/>
  <c r="P16" i="9"/>
  <c r="M16" i="9"/>
  <c r="S124" i="9"/>
  <c r="Q124" i="9"/>
  <c r="P124" i="9"/>
  <c r="O124" i="9"/>
  <c r="R124" i="9"/>
  <c r="M124" i="9"/>
  <c r="N124" i="9"/>
  <c r="S29" i="9"/>
  <c r="P29" i="9"/>
  <c r="O29" i="9"/>
  <c r="N29" i="9"/>
  <c r="Q29" i="9"/>
  <c r="M29" i="9"/>
  <c r="R29" i="9"/>
  <c r="R53" i="9"/>
  <c r="Q53" i="9"/>
  <c r="O53" i="9"/>
  <c r="N53" i="9"/>
  <c r="P53" i="9"/>
  <c r="S53" i="9"/>
  <c r="M53" i="9"/>
  <c r="S136" i="9"/>
  <c r="P136" i="9"/>
  <c r="O136" i="9"/>
  <c r="R136" i="9"/>
  <c r="N136" i="9"/>
  <c r="M136" i="9"/>
  <c r="Q136" i="9"/>
  <c r="S28" i="9"/>
  <c r="R28" i="9"/>
  <c r="P28" i="9"/>
  <c r="O28" i="9"/>
  <c r="N28" i="9"/>
  <c r="Q28" i="9"/>
  <c r="M28" i="9"/>
  <c r="S87" i="9"/>
  <c r="R87" i="9"/>
  <c r="Q87" i="9"/>
  <c r="O87" i="9"/>
  <c r="N87" i="9"/>
  <c r="M87" i="9"/>
  <c r="P87" i="9"/>
  <c r="S51" i="9"/>
  <c r="R51" i="9"/>
  <c r="Q51" i="9"/>
  <c r="O51" i="9"/>
  <c r="N51" i="9"/>
  <c r="M51" i="9"/>
  <c r="P51" i="9"/>
  <c r="S15" i="9"/>
  <c r="R15" i="9"/>
  <c r="Q15" i="9"/>
  <c r="O15" i="9"/>
  <c r="N15" i="9"/>
  <c r="M15" i="9"/>
  <c r="P15" i="9"/>
  <c r="S38" i="9"/>
  <c r="R38" i="9"/>
  <c r="Q38" i="9"/>
  <c r="P38" i="9"/>
  <c r="O38" i="9"/>
  <c r="M38" i="9"/>
  <c r="N38" i="9"/>
  <c r="S140" i="9"/>
  <c r="R140" i="9"/>
  <c r="Q140" i="9"/>
  <c r="N140" i="9"/>
  <c r="P140" i="9"/>
  <c r="M140" i="9"/>
  <c r="O140" i="9"/>
  <c r="S135" i="9"/>
  <c r="R135" i="9"/>
  <c r="P135" i="9"/>
  <c r="O135" i="9"/>
  <c r="N135" i="9"/>
  <c r="M135" i="9"/>
  <c r="Q135" i="9"/>
  <c r="S74" i="9"/>
  <c r="R74" i="9"/>
  <c r="Q74" i="9"/>
  <c r="P74" i="9"/>
  <c r="O74" i="9"/>
  <c r="N74" i="9"/>
  <c r="M74" i="9"/>
  <c r="S133" i="9"/>
  <c r="R133" i="9"/>
  <c r="Q133" i="9"/>
  <c r="P133" i="9"/>
  <c r="N133" i="9"/>
  <c r="O133" i="9"/>
  <c r="M133" i="9"/>
  <c r="S97" i="9"/>
  <c r="R97" i="9"/>
  <c r="Q97" i="9"/>
  <c r="P97" i="9"/>
  <c r="N97" i="9"/>
  <c r="O97" i="9"/>
  <c r="M97" i="9"/>
  <c r="S61" i="9"/>
  <c r="R61" i="9"/>
  <c r="Q61" i="9"/>
  <c r="N61" i="9"/>
  <c r="O61" i="9"/>
  <c r="P61" i="9"/>
  <c r="M61" i="9"/>
  <c r="S25" i="9"/>
  <c r="R25" i="9"/>
  <c r="Q25" i="9"/>
  <c r="N25" i="9"/>
  <c r="O25" i="9"/>
  <c r="M25" i="9"/>
  <c r="P25" i="9"/>
  <c r="S120" i="9"/>
  <c r="R120" i="9"/>
  <c r="P120" i="9"/>
  <c r="O120" i="9"/>
  <c r="Q120" i="9"/>
  <c r="N120" i="9"/>
  <c r="M120" i="9"/>
  <c r="S84" i="9"/>
  <c r="P84" i="9"/>
  <c r="O84" i="9"/>
  <c r="N84" i="9"/>
  <c r="Q84" i="9"/>
  <c r="R84" i="9"/>
  <c r="M84" i="9"/>
  <c r="S48" i="9"/>
  <c r="R48" i="9"/>
  <c r="P48" i="9"/>
  <c r="O48" i="9"/>
  <c r="N48" i="9"/>
  <c r="Q48" i="9"/>
  <c r="M48" i="9"/>
  <c r="R11" i="9"/>
  <c r="O11" i="9"/>
  <c r="N11" i="9"/>
  <c r="S11" i="9"/>
  <c r="Q11" i="9"/>
  <c r="P11" i="9"/>
  <c r="M11" i="9"/>
  <c r="S106" i="9"/>
  <c r="R106" i="9"/>
  <c r="P106" i="9"/>
  <c r="O106" i="9"/>
  <c r="Q106" i="9"/>
  <c r="N106" i="9"/>
  <c r="M106" i="9"/>
  <c r="S98" i="9"/>
  <c r="R98" i="9"/>
  <c r="Q98" i="9"/>
  <c r="P98" i="9"/>
  <c r="N98" i="9"/>
  <c r="O98" i="9"/>
  <c r="M98" i="9"/>
  <c r="S134" i="9"/>
  <c r="R134" i="9"/>
  <c r="Q134" i="9"/>
  <c r="P134" i="9"/>
  <c r="N134" i="9"/>
  <c r="O134" i="9"/>
  <c r="M134" i="9"/>
  <c r="S72" i="9"/>
  <c r="Q72" i="9"/>
  <c r="P72" i="9"/>
  <c r="O72" i="9"/>
  <c r="N72" i="9"/>
  <c r="M72" i="9"/>
  <c r="R72" i="9"/>
  <c r="S22" i="9"/>
  <c r="R22" i="9"/>
  <c r="O22" i="9"/>
  <c r="N22" i="9"/>
  <c r="P22" i="9"/>
  <c r="M22" i="9"/>
  <c r="Q22" i="9"/>
  <c r="S112" i="9"/>
  <c r="R112" i="9"/>
  <c r="P112" i="9"/>
  <c r="O112" i="9"/>
  <c r="Q112" i="9"/>
  <c r="N112" i="9"/>
  <c r="M112" i="9"/>
  <c r="Q17" i="9"/>
  <c r="R17" i="9"/>
  <c r="O17" i="9"/>
  <c r="N17" i="9"/>
  <c r="S17" i="9"/>
  <c r="P17" i="9"/>
  <c r="M17" i="9"/>
  <c r="R131" i="9"/>
  <c r="Q131" i="9"/>
  <c r="P131" i="9"/>
  <c r="O131" i="9"/>
  <c r="S131" i="9"/>
  <c r="M131" i="9"/>
  <c r="N131" i="9"/>
  <c r="S70" i="9"/>
  <c r="R70" i="9"/>
  <c r="P70" i="9"/>
  <c r="O70" i="9"/>
  <c r="Q70" i="9"/>
  <c r="N70" i="9"/>
  <c r="M70" i="9"/>
  <c r="S10" i="9"/>
  <c r="P10" i="9"/>
  <c r="O10" i="9"/>
  <c r="R10" i="9"/>
  <c r="Q10" i="9"/>
  <c r="N10" i="9"/>
  <c r="M10" i="9"/>
  <c r="M142" i="9"/>
  <c r="S142" i="9"/>
  <c r="N142" i="9"/>
  <c r="O142" i="9"/>
  <c r="Q142" i="9"/>
  <c r="R142" i="9"/>
  <c r="P142" i="9"/>
  <c r="S118" i="9"/>
  <c r="P118" i="9"/>
  <c r="O118" i="9"/>
  <c r="Q118" i="9"/>
  <c r="N118" i="9"/>
  <c r="R118" i="9"/>
  <c r="M118" i="9"/>
  <c r="S129" i="9"/>
  <c r="R129" i="9"/>
  <c r="P129" i="9"/>
  <c r="O129" i="9"/>
  <c r="N129" i="9"/>
  <c r="M129" i="9"/>
  <c r="Q129" i="9"/>
  <c r="S81" i="9"/>
  <c r="R81" i="9"/>
  <c r="O81" i="9"/>
  <c r="N81" i="9"/>
  <c r="M81" i="9"/>
  <c r="Q81" i="9"/>
  <c r="P81" i="9"/>
  <c r="S45" i="9"/>
  <c r="R45" i="9"/>
  <c r="Q45" i="9"/>
  <c r="O45" i="9"/>
  <c r="N45" i="9"/>
  <c r="M45" i="9"/>
  <c r="P45" i="9"/>
  <c r="S128" i="9"/>
  <c r="R128" i="9"/>
  <c r="Q128" i="9"/>
  <c r="O128" i="9"/>
  <c r="N128" i="9"/>
  <c r="P128" i="9"/>
  <c r="M128" i="9"/>
  <c r="S26" i="9"/>
  <c r="R26" i="9"/>
  <c r="Q26" i="9"/>
  <c r="P26" i="9"/>
  <c r="M26" i="9"/>
  <c r="O26" i="9"/>
  <c r="N26" i="9"/>
  <c r="S122" i="9"/>
  <c r="R122" i="9"/>
  <c r="Q122" i="9"/>
  <c r="M122" i="9"/>
  <c r="N122" i="9"/>
  <c r="P122" i="9"/>
  <c r="O122" i="9"/>
  <c r="S117" i="9"/>
  <c r="R117" i="9"/>
  <c r="P117" i="9"/>
  <c r="O117" i="9"/>
  <c r="N117" i="9"/>
  <c r="M117" i="9"/>
  <c r="Q117" i="9"/>
  <c r="S56" i="9"/>
  <c r="R56" i="9"/>
  <c r="Q56" i="9"/>
  <c r="P56" i="9"/>
  <c r="O56" i="9"/>
  <c r="N56" i="9"/>
  <c r="M56" i="9"/>
  <c r="S127" i="9"/>
  <c r="O127" i="9"/>
  <c r="P127" i="9"/>
  <c r="Q127" i="9"/>
  <c r="N127" i="9"/>
  <c r="M127" i="9"/>
  <c r="R127" i="9"/>
  <c r="S91" i="9"/>
  <c r="P91" i="9"/>
  <c r="R91" i="9"/>
  <c r="O91" i="9"/>
  <c r="Q91" i="9"/>
  <c r="N91" i="9"/>
  <c r="M91" i="9"/>
  <c r="S55" i="9"/>
  <c r="R55" i="9"/>
  <c r="P55" i="9"/>
  <c r="Q55" i="9"/>
  <c r="O55" i="9"/>
  <c r="N55" i="9"/>
  <c r="M55" i="9"/>
  <c r="S12" i="9"/>
  <c r="R12" i="9"/>
  <c r="P12" i="9"/>
  <c r="O12" i="9"/>
  <c r="N12" i="9"/>
  <c r="M12" i="9"/>
  <c r="Q12" i="9"/>
  <c r="S114" i="9"/>
  <c r="R114" i="9"/>
  <c r="P114" i="9"/>
  <c r="O114" i="9"/>
  <c r="N114" i="9"/>
  <c r="M114" i="9"/>
  <c r="Q114" i="9"/>
  <c r="S78" i="9"/>
  <c r="P78" i="9"/>
  <c r="R78" i="9"/>
  <c r="O78" i="9"/>
  <c r="N78" i="9"/>
  <c r="Q78" i="9"/>
  <c r="M78" i="9"/>
  <c r="S42" i="9"/>
  <c r="R42" i="9"/>
  <c r="Q42" i="9"/>
  <c r="P42" i="9"/>
  <c r="O42" i="9"/>
  <c r="N42" i="9"/>
  <c r="M42" i="9"/>
  <c r="S14" i="9"/>
  <c r="R14" i="9"/>
  <c r="Q14" i="9"/>
  <c r="P14" i="9"/>
  <c r="M14" i="9"/>
  <c r="N14" i="9"/>
  <c r="O14" i="9"/>
  <c r="P9" i="9"/>
  <c r="O9" i="9"/>
  <c r="N9" i="9"/>
  <c r="S9" i="9"/>
  <c r="Q9" i="9"/>
  <c r="M9" i="9"/>
  <c r="K44" i="13" l="1"/>
  <c r="I44" i="13"/>
  <c r="I20" i="13"/>
  <c r="K20" i="13" s="1"/>
  <c r="I37" i="13"/>
  <c r="K37" i="13" s="1"/>
  <c r="I75" i="13"/>
  <c r="K75" i="13" s="1"/>
  <c r="I50" i="13"/>
  <c r="K50" i="13" s="1"/>
  <c r="I91" i="13"/>
  <c r="K91" i="13" s="1"/>
  <c r="I43" i="13"/>
  <c r="K43" i="13" s="1"/>
  <c r="I12" i="13"/>
  <c r="K12" i="13"/>
  <c r="I67" i="13"/>
  <c r="K67" i="13" s="1"/>
  <c r="I48" i="13"/>
  <c r="K48" i="13" s="1"/>
  <c r="I10" i="13"/>
  <c r="K10" i="13" s="1"/>
  <c r="I58" i="13"/>
  <c r="K58" i="13" s="1"/>
  <c r="I29" i="13"/>
  <c r="K29" i="13"/>
  <c r="I9" i="13"/>
  <c r="K9" i="13" s="1"/>
  <c r="I81" i="13"/>
  <c r="K81" i="13" s="1"/>
  <c r="L64" i="13" l="1"/>
  <c r="L57" i="13"/>
  <c r="T57" i="13" s="1"/>
  <c r="L43" i="13"/>
  <c r="T43" i="13" s="1"/>
  <c r="L51" i="13"/>
  <c r="T51" i="13" s="1"/>
  <c r="L30" i="13"/>
  <c r="T30" i="13" s="1"/>
  <c r="L28" i="13"/>
  <c r="T28" i="13" s="1"/>
  <c r="L86" i="13"/>
  <c r="T86" i="13" s="1"/>
  <c r="L77" i="13"/>
  <c r="T77" i="13" s="1"/>
  <c r="L70" i="13"/>
  <c r="T70" i="13" s="1"/>
  <c r="L46" i="13"/>
  <c r="T46" i="13" s="1"/>
  <c r="L62" i="13"/>
  <c r="T62" i="13" s="1"/>
  <c r="L87" i="13"/>
  <c r="T87" i="13" s="1"/>
  <c r="L63" i="13"/>
  <c r="T63" i="13" s="1"/>
  <c r="L80" i="13"/>
  <c r="T80" i="13" s="1"/>
  <c r="L27" i="13"/>
  <c r="T27" i="13" s="1"/>
  <c r="L21" i="13"/>
  <c r="T21" i="13" s="1"/>
  <c r="L89" i="13"/>
  <c r="T89" i="13" s="1"/>
  <c r="L22" i="13"/>
  <c r="T22" i="13" s="1"/>
  <c r="L53" i="13"/>
  <c r="T53" i="13" s="1"/>
  <c r="L58" i="13"/>
  <c r="T58" i="13" s="1"/>
  <c r="L26" i="13"/>
  <c r="T26" i="13" s="1"/>
  <c r="L90" i="13"/>
  <c r="T90" i="13" s="1"/>
  <c r="L76" i="13"/>
  <c r="T76" i="13" s="1"/>
  <c r="L83" i="13"/>
  <c r="T83" i="13" s="1"/>
  <c r="L55" i="13"/>
  <c r="T55" i="13" s="1"/>
  <c r="L65" i="13"/>
  <c r="T65" i="13" s="1"/>
  <c r="L74" i="13"/>
  <c r="T74" i="13" s="1"/>
  <c r="L52" i="13"/>
  <c r="T52" i="13" s="1"/>
  <c r="L11" i="13"/>
  <c r="T11" i="13" s="1"/>
  <c r="L16" i="13"/>
  <c r="T16" i="13" s="1"/>
  <c r="L59" i="13"/>
  <c r="T59" i="13" s="1"/>
  <c r="L15" i="13"/>
  <c r="T15" i="13" s="1"/>
  <c r="L20" i="13"/>
  <c r="T20" i="13" s="1"/>
  <c r="L37" i="13"/>
  <c r="T37" i="13" s="1"/>
  <c r="L50" i="13"/>
  <c r="T50" i="13" s="1"/>
  <c r="L12" i="13"/>
  <c r="T12" i="13" s="1"/>
  <c r="L29" i="13"/>
  <c r="T29" i="13" s="1"/>
  <c r="L81" i="13"/>
  <c r="T81" i="13" s="1"/>
  <c r="L93" i="13"/>
  <c r="T93" i="13" s="1"/>
  <c r="L14" i="13"/>
  <c r="T14" i="13" s="1"/>
  <c r="L60" i="13"/>
  <c r="T60" i="13" s="1"/>
  <c r="L72" i="13"/>
  <c r="T72" i="13" s="1"/>
  <c r="L23" i="13"/>
  <c r="T23" i="13" s="1"/>
  <c r="L82" i="13"/>
  <c r="T82" i="13" s="1"/>
  <c r="L79" i="13"/>
  <c r="T79" i="13" s="1"/>
  <c r="L17" i="13"/>
  <c r="T17" i="13" s="1"/>
  <c r="L41" i="13"/>
  <c r="T41" i="13" s="1"/>
  <c r="L66" i="13"/>
  <c r="T66" i="13" s="1"/>
  <c r="L49" i="13"/>
  <c r="T49" i="13" s="1"/>
  <c r="L36" i="13"/>
  <c r="T36" i="13" s="1"/>
  <c r="L48" i="13"/>
  <c r="T48" i="13" s="1"/>
  <c r="L33" i="13"/>
  <c r="T33" i="13" s="1"/>
  <c r="L95" i="13"/>
  <c r="T95" i="13" s="1"/>
  <c r="L24" i="13"/>
  <c r="T24" i="13" s="1"/>
  <c r="L85" i="13"/>
  <c r="T85" i="13" s="1"/>
  <c r="L13" i="13"/>
  <c r="T13" i="13" s="1"/>
  <c r="L71" i="13"/>
  <c r="T71" i="13" s="1"/>
  <c r="L47" i="13"/>
  <c r="T47" i="13" s="1"/>
  <c r="L19" i="13"/>
  <c r="T19" i="13" s="1"/>
  <c r="L39" i="13"/>
  <c r="T39" i="13" s="1"/>
  <c r="L92" i="13"/>
  <c r="T92" i="13" s="1"/>
  <c r="L35" i="13"/>
  <c r="T35" i="13" s="1"/>
  <c r="L34" i="13"/>
  <c r="T34" i="13" s="1"/>
  <c r="L91" i="13"/>
  <c r="T91" i="13" s="1"/>
  <c r="L10" i="13"/>
  <c r="T10" i="13" s="1"/>
  <c r="L88" i="13"/>
  <c r="T88" i="13" s="1"/>
  <c r="L61" i="13"/>
  <c r="T61" i="13" s="1"/>
  <c r="L84" i="13"/>
  <c r="T84" i="13" s="1"/>
  <c r="L67" i="13"/>
  <c r="T67" i="13" s="1"/>
  <c r="L18" i="13"/>
  <c r="T18" i="13" s="1"/>
  <c r="L45" i="13"/>
  <c r="T45" i="13" s="1"/>
  <c r="L54" i="13"/>
  <c r="T54" i="13" s="1"/>
  <c r="L73" i="13"/>
  <c r="T73" i="13" s="1"/>
  <c r="L42" i="13"/>
  <c r="T42" i="13" s="1"/>
  <c r="L9" i="13"/>
  <c r="L94" i="13"/>
  <c r="T94" i="13" s="1"/>
  <c r="L68" i="13"/>
  <c r="T68" i="13" s="1"/>
  <c r="L69" i="13"/>
  <c r="T69" i="13" s="1"/>
  <c r="L38" i="13"/>
  <c r="T38" i="13" s="1"/>
  <c r="L25" i="13"/>
  <c r="T25" i="13" s="1"/>
  <c r="L31" i="13"/>
  <c r="T31" i="13" s="1"/>
  <c r="L75" i="13"/>
  <c r="T75" i="13" s="1"/>
  <c r="L44" i="13"/>
  <c r="T44" i="13" s="1"/>
  <c r="L32" i="13"/>
  <c r="T32" i="13" s="1"/>
  <c r="L40" i="13"/>
  <c r="T40" i="13" s="1"/>
  <c r="L56" i="13"/>
  <c r="T56" i="13" s="1"/>
  <c r="L78" i="13"/>
  <c r="T78" i="13" s="1"/>
  <c r="O64" i="13" l="1"/>
  <c r="T64" i="13"/>
  <c r="S64" i="13"/>
  <c r="Q64" i="13"/>
  <c r="R64" i="13"/>
  <c r="P64" i="13"/>
  <c r="N64" i="13"/>
  <c r="O54" i="13"/>
  <c r="R54" i="13"/>
  <c r="S54" i="13"/>
  <c r="P54" i="13"/>
  <c r="N54" i="13"/>
  <c r="Q54" i="13"/>
  <c r="S72" i="13"/>
  <c r="P72" i="13"/>
  <c r="R72" i="13"/>
  <c r="N72" i="13"/>
  <c r="Q72" i="13"/>
  <c r="O72" i="13"/>
  <c r="S83" i="13"/>
  <c r="N83" i="13"/>
  <c r="R83" i="13"/>
  <c r="Q83" i="13"/>
  <c r="O83" i="13"/>
  <c r="P83" i="13"/>
  <c r="Q44" i="13"/>
  <c r="N44" i="13"/>
  <c r="R44" i="13"/>
  <c r="P44" i="13"/>
  <c r="O44" i="13"/>
  <c r="S44" i="13"/>
  <c r="O10" i="13"/>
  <c r="Q10" i="13"/>
  <c r="N10" i="13"/>
  <c r="P10" i="13"/>
  <c r="S10" i="13"/>
  <c r="R10" i="13"/>
  <c r="P60" i="13"/>
  <c r="S60" i="13"/>
  <c r="N60" i="13"/>
  <c r="Q60" i="13"/>
  <c r="O60" i="13"/>
  <c r="R60" i="13"/>
  <c r="O11" i="13"/>
  <c r="S11" i="13"/>
  <c r="R11" i="13"/>
  <c r="P11" i="13"/>
  <c r="Q11" i="13"/>
  <c r="N11" i="13"/>
  <c r="Q30" i="13"/>
  <c r="S30" i="13"/>
  <c r="P30" i="13"/>
  <c r="O30" i="13"/>
  <c r="N30" i="13"/>
  <c r="R30" i="13"/>
  <c r="P75" i="13"/>
  <c r="N75" i="13"/>
  <c r="R75" i="13"/>
  <c r="O75" i="13"/>
  <c r="Q75" i="13"/>
  <c r="S75" i="13"/>
  <c r="R94" i="13"/>
  <c r="N94" i="13"/>
  <c r="S94" i="13"/>
  <c r="O94" i="13"/>
  <c r="P94" i="13"/>
  <c r="Q94" i="13"/>
  <c r="O18" i="13"/>
  <c r="P18" i="13"/>
  <c r="N18" i="13"/>
  <c r="R18" i="13"/>
  <c r="S18" i="13"/>
  <c r="Q18" i="13"/>
  <c r="N91" i="13"/>
  <c r="P91" i="13"/>
  <c r="R91" i="13"/>
  <c r="Q91" i="13"/>
  <c r="S91" i="13"/>
  <c r="O91" i="13"/>
  <c r="O47" i="13"/>
  <c r="P47" i="13"/>
  <c r="R47" i="13"/>
  <c r="Q47" i="13"/>
  <c r="N47" i="13"/>
  <c r="S47" i="13"/>
  <c r="S33" i="13"/>
  <c r="Q33" i="13"/>
  <c r="N33" i="13"/>
  <c r="O33" i="13"/>
  <c r="R33" i="13"/>
  <c r="P33" i="13"/>
  <c r="S17" i="13"/>
  <c r="N17" i="13"/>
  <c r="O17" i="13"/>
  <c r="R17" i="13"/>
  <c r="Q17" i="13"/>
  <c r="P17" i="13"/>
  <c r="R14" i="13"/>
  <c r="P14" i="13"/>
  <c r="N14" i="13"/>
  <c r="S14" i="13"/>
  <c r="Q14" i="13"/>
  <c r="O14" i="13"/>
  <c r="O37" i="13"/>
  <c r="R37" i="13"/>
  <c r="S37" i="13"/>
  <c r="N37" i="13"/>
  <c r="P37" i="13"/>
  <c r="Q37" i="13"/>
  <c r="P52" i="13"/>
  <c r="N52" i="13"/>
  <c r="O52" i="13"/>
  <c r="R52" i="13"/>
  <c r="Q52" i="13"/>
  <c r="S52" i="13"/>
  <c r="O90" i="13"/>
  <c r="Q90" i="13"/>
  <c r="N90" i="13"/>
  <c r="S90" i="13"/>
  <c r="P90" i="13"/>
  <c r="R90" i="13"/>
  <c r="S21" i="13"/>
  <c r="P21" i="13"/>
  <c r="R21" i="13"/>
  <c r="Q21" i="13"/>
  <c r="N21" i="13"/>
  <c r="O21" i="13"/>
  <c r="O46" i="13"/>
  <c r="N46" i="13"/>
  <c r="S46" i="13"/>
  <c r="P46" i="13"/>
  <c r="R46" i="13"/>
  <c r="Q46" i="13"/>
  <c r="Q51" i="13"/>
  <c r="S51" i="13"/>
  <c r="R51" i="13"/>
  <c r="N51" i="13"/>
  <c r="O51" i="13"/>
  <c r="P51" i="13"/>
  <c r="Q24" i="13"/>
  <c r="O24" i="13"/>
  <c r="P24" i="13"/>
  <c r="N24" i="13"/>
  <c r="R24" i="13"/>
  <c r="S24" i="13"/>
  <c r="R16" i="13"/>
  <c r="P16" i="13"/>
  <c r="Q16" i="13"/>
  <c r="S16" i="13"/>
  <c r="N16" i="13"/>
  <c r="O16" i="13"/>
  <c r="S28" i="13"/>
  <c r="P28" i="13"/>
  <c r="R28" i="13"/>
  <c r="Q28" i="13"/>
  <c r="O28" i="13"/>
  <c r="N28" i="13"/>
  <c r="N41" i="13"/>
  <c r="S41" i="13"/>
  <c r="P41" i="13"/>
  <c r="R41" i="13"/>
  <c r="Q41" i="13"/>
  <c r="O41" i="13"/>
  <c r="R89" i="13"/>
  <c r="O89" i="13"/>
  <c r="Q89" i="13"/>
  <c r="N89" i="13"/>
  <c r="P89" i="13"/>
  <c r="S89" i="13"/>
  <c r="Q78" i="13"/>
  <c r="P78" i="13"/>
  <c r="N78" i="13"/>
  <c r="O78" i="13"/>
  <c r="S78" i="13"/>
  <c r="R78" i="13"/>
  <c r="Q31" i="13"/>
  <c r="N31" i="13"/>
  <c r="R31" i="13"/>
  <c r="O31" i="13"/>
  <c r="S31" i="13"/>
  <c r="P31" i="13"/>
  <c r="R9" i="13"/>
  <c r="N9" i="13"/>
  <c r="P9" i="13"/>
  <c r="O9" i="13"/>
  <c r="S9" i="13"/>
  <c r="T9" i="13"/>
  <c r="Q9" i="13"/>
  <c r="N67" i="13"/>
  <c r="P67" i="13"/>
  <c r="Q67" i="13"/>
  <c r="R67" i="13"/>
  <c r="O67" i="13"/>
  <c r="S67" i="13"/>
  <c r="P34" i="13"/>
  <c r="N34" i="13"/>
  <c r="Q34" i="13"/>
  <c r="S34" i="13"/>
  <c r="R34" i="13"/>
  <c r="O34" i="13"/>
  <c r="N71" i="13"/>
  <c r="R71" i="13"/>
  <c r="S71" i="13"/>
  <c r="O71" i="13"/>
  <c r="Q71" i="13"/>
  <c r="P71" i="13"/>
  <c r="O48" i="13"/>
  <c r="N48" i="13"/>
  <c r="P48" i="13"/>
  <c r="R48" i="13"/>
  <c r="S48" i="13"/>
  <c r="Q48" i="13"/>
  <c r="N79" i="13"/>
  <c r="O79" i="13"/>
  <c r="P79" i="13"/>
  <c r="R79" i="13"/>
  <c r="S79" i="13"/>
  <c r="Q79" i="13"/>
  <c r="P93" i="13"/>
  <c r="R93" i="13"/>
  <c r="Q93" i="13"/>
  <c r="N93" i="13"/>
  <c r="O93" i="13"/>
  <c r="S93" i="13"/>
  <c r="P20" i="13"/>
  <c r="O20" i="13"/>
  <c r="S20" i="13"/>
  <c r="R20" i="13"/>
  <c r="Q20" i="13"/>
  <c r="N20" i="13"/>
  <c r="P74" i="13"/>
  <c r="O74" i="13"/>
  <c r="N74" i="13"/>
  <c r="S74" i="13"/>
  <c r="R74" i="13"/>
  <c r="Q74" i="13"/>
  <c r="Q26" i="13"/>
  <c r="R26" i="13"/>
  <c r="S26" i="13"/>
  <c r="N26" i="13"/>
  <c r="O26" i="13"/>
  <c r="P26" i="13"/>
  <c r="P27" i="13"/>
  <c r="S27" i="13"/>
  <c r="O27" i="13"/>
  <c r="Q27" i="13"/>
  <c r="R27" i="13"/>
  <c r="N27" i="13"/>
  <c r="O70" i="13"/>
  <c r="P70" i="13"/>
  <c r="R70" i="13"/>
  <c r="N70" i="13"/>
  <c r="Q70" i="13"/>
  <c r="S70" i="13"/>
  <c r="R43" i="13"/>
  <c r="P43" i="13"/>
  <c r="S43" i="13"/>
  <c r="O43" i="13"/>
  <c r="N43" i="13"/>
  <c r="Q43" i="13"/>
  <c r="P69" i="13"/>
  <c r="Q69" i="13"/>
  <c r="N69" i="13"/>
  <c r="R69" i="13"/>
  <c r="O69" i="13"/>
  <c r="S69" i="13"/>
  <c r="N39" i="13"/>
  <c r="O39" i="13"/>
  <c r="P39" i="13"/>
  <c r="S39" i="13"/>
  <c r="R39" i="13"/>
  <c r="Q39" i="13"/>
  <c r="Q12" i="13"/>
  <c r="S12" i="13"/>
  <c r="O12" i="13"/>
  <c r="P12" i="13"/>
  <c r="N12" i="13"/>
  <c r="R12" i="13"/>
  <c r="Q87" i="13"/>
  <c r="R87" i="13"/>
  <c r="O87" i="13"/>
  <c r="N87" i="13"/>
  <c r="P87" i="13"/>
  <c r="S87" i="13"/>
  <c r="O45" i="13"/>
  <c r="R45" i="13"/>
  <c r="Q45" i="13"/>
  <c r="S45" i="13"/>
  <c r="N45" i="13"/>
  <c r="P45" i="13"/>
  <c r="N50" i="13"/>
  <c r="Q50" i="13"/>
  <c r="P50" i="13"/>
  <c r="O50" i="13"/>
  <c r="S50" i="13"/>
  <c r="R50" i="13"/>
  <c r="P76" i="13"/>
  <c r="R76" i="13"/>
  <c r="O76" i="13"/>
  <c r="Q76" i="13"/>
  <c r="S76" i="13"/>
  <c r="N76" i="13"/>
  <c r="Q25" i="13"/>
  <c r="P25" i="13"/>
  <c r="N25" i="13"/>
  <c r="S25" i="13"/>
  <c r="O25" i="13"/>
  <c r="R25" i="13"/>
  <c r="Q42" i="13"/>
  <c r="P42" i="13"/>
  <c r="N42" i="13"/>
  <c r="O42" i="13"/>
  <c r="R42" i="13"/>
  <c r="S42" i="13"/>
  <c r="N84" i="13"/>
  <c r="P84" i="13"/>
  <c r="R84" i="13"/>
  <c r="Q84" i="13"/>
  <c r="O84" i="13"/>
  <c r="S84" i="13"/>
  <c r="S35" i="13"/>
  <c r="N35" i="13"/>
  <c r="R35" i="13"/>
  <c r="P35" i="13"/>
  <c r="Q35" i="13"/>
  <c r="O35" i="13"/>
  <c r="Q13" i="13"/>
  <c r="S13" i="13"/>
  <c r="N13" i="13"/>
  <c r="R13" i="13"/>
  <c r="O13" i="13"/>
  <c r="P13" i="13"/>
  <c r="P36" i="13"/>
  <c r="Q36" i="13"/>
  <c r="N36" i="13"/>
  <c r="R36" i="13"/>
  <c r="S36" i="13"/>
  <c r="O36" i="13"/>
  <c r="S82" i="13"/>
  <c r="N82" i="13"/>
  <c r="R82" i="13"/>
  <c r="P82" i="13"/>
  <c r="O82" i="13"/>
  <c r="Q82" i="13"/>
  <c r="O81" i="13"/>
  <c r="P81" i="13"/>
  <c r="Q81" i="13"/>
  <c r="N81" i="13"/>
  <c r="S81" i="13"/>
  <c r="R81" i="13"/>
  <c r="P15" i="13"/>
  <c r="O15" i="13"/>
  <c r="R15" i="13"/>
  <c r="N15" i="13"/>
  <c r="S15" i="13"/>
  <c r="Q15" i="13"/>
  <c r="Q65" i="13"/>
  <c r="O65" i="13"/>
  <c r="N65" i="13"/>
  <c r="R65" i="13"/>
  <c r="P65" i="13"/>
  <c r="S65" i="13"/>
  <c r="N58" i="13"/>
  <c r="S58" i="13"/>
  <c r="Q58" i="13"/>
  <c r="O58" i="13"/>
  <c r="P58" i="13"/>
  <c r="R58" i="13"/>
  <c r="S80" i="13"/>
  <c r="P80" i="13"/>
  <c r="O80" i="13"/>
  <c r="Q80" i="13"/>
  <c r="N80" i="13"/>
  <c r="R80" i="13"/>
  <c r="O77" i="13"/>
  <c r="P77" i="13"/>
  <c r="N77" i="13"/>
  <c r="Q77" i="13"/>
  <c r="R77" i="13"/>
  <c r="S77" i="13"/>
  <c r="R57" i="13"/>
  <c r="O57" i="13"/>
  <c r="Q57" i="13"/>
  <c r="P57" i="13"/>
  <c r="N57" i="13"/>
  <c r="S57" i="13"/>
  <c r="R32" i="13"/>
  <c r="Q32" i="13"/>
  <c r="P32" i="13"/>
  <c r="N32" i="13"/>
  <c r="S32" i="13"/>
  <c r="O32" i="13"/>
  <c r="Q88" i="13"/>
  <c r="S88" i="13"/>
  <c r="P88" i="13"/>
  <c r="R88" i="13"/>
  <c r="O88" i="13"/>
  <c r="N88" i="13"/>
  <c r="Q66" i="13"/>
  <c r="S66" i="13"/>
  <c r="P66" i="13"/>
  <c r="N66" i="13"/>
  <c r="R66" i="13"/>
  <c r="O66" i="13"/>
  <c r="R22" i="13"/>
  <c r="O22" i="13"/>
  <c r="N22" i="13"/>
  <c r="Q22" i="13"/>
  <c r="S22" i="13"/>
  <c r="P22" i="13"/>
  <c r="S68" i="13"/>
  <c r="O68" i="13"/>
  <c r="Q68" i="13"/>
  <c r="P68" i="13"/>
  <c r="R68" i="13"/>
  <c r="N68" i="13"/>
  <c r="N19" i="13"/>
  <c r="P19" i="13"/>
  <c r="S19" i="13"/>
  <c r="Q19" i="13"/>
  <c r="R19" i="13"/>
  <c r="O19" i="13"/>
  <c r="S95" i="13"/>
  <c r="O95" i="13"/>
  <c r="P95" i="13"/>
  <c r="Q95" i="13"/>
  <c r="N95" i="13"/>
  <c r="R95" i="13"/>
  <c r="Q62" i="13"/>
  <c r="N62" i="13"/>
  <c r="S62" i="13"/>
  <c r="P62" i="13"/>
  <c r="O62" i="13"/>
  <c r="R62" i="13"/>
  <c r="P56" i="13"/>
  <c r="S56" i="13"/>
  <c r="N56" i="13"/>
  <c r="O56" i="13"/>
  <c r="R56" i="13"/>
  <c r="Q56" i="13"/>
  <c r="O40" i="13"/>
  <c r="S40" i="13"/>
  <c r="P40" i="13"/>
  <c r="R40" i="13"/>
  <c r="Q40" i="13"/>
  <c r="N40" i="13"/>
  <c r="Q38" i="13"/>
  <c r="N38" i="13"/>
  <c r="R38" i="13"/>
  <c r="P38" i="13"/>
  <c r="S38" i="13"/>
  <c r="O38" i="13"/>
  <c r="Q73" i="13"/>
  <c r="O73" i="13"/>
  <c r="P73" i="13"/>
  <c r="R73" i="13"/>
  <c r="S73" i="13"/>
  <c r="N73" i="13"/>
  <c r="S61" i="13"/>
  <c r="N61" i="13"/>
  <c r="R61" i="13"/>
  <c r="O61" i="13"/>
  <c r="Q61" i="13"/>
  <c r="P61" i="13"/>
  <c r="N92" i="13"/>
  <c r="R92" i="13"/>
  <c r="P92" i="13"/>
  <c r="S92" i="13"/>
  <c r="O92" i="13"/>
  <c r="Q92" i="13"/>
  <c r="Q85" i="13"/>
  <c r="N85" i="13"/>
  <c r="P85" i="13"/>
  <c r="O85" i="13"/>
  <c r="R85" i="13"/>
  <c r="S85" i="13"/>
  <c r="S49" i="13"/>
  <c r="Q49" i="13"/>
  <c r="N49" i="13"/>
  <c r="R49" i="13"/>
  <c r="P49" i="13"/>
  <c r="O49" i="13"/>
  <c r="S23" i="13"/>
  <c r="N23" i="13"/>
  <c r="R23" i="13"/>
  <c r="P23" i="13"/>
  <c r="O23" i="13"/>
  <c r="Q23" i="13"/>
  <c r="R29" i="13"/>
  <c r="S29" i="13"/>
  <c r="O29" i="13"/>
  <c r="Q29" i="13"/>
  <c r="N29" i="13"/>
  <c r="P29" i="13"/>
  <c r="P59" i="13"/>
  <c r="R59" i="13"/>
  <c r="O59" i="13"/>
  <c r="Q59" i="13"/>
  <c r="N59" i="13"/>
  <c r="S59" i="13"/>
  <c r="Q55" i="13"/>
  <c r="S55" i="13"/>
  <c r="P55" i="13"/>
  <c r="N55" i="13"/>
  <c r="R55" i="13"/>
  <c r="O55" i="13"/>
  <c r="S53" i="13"/>
  <c r="Q53" i="13"/>
  <c r="N53" i="13"/>
  <c r="P53" i="13"/>
  <c r="O53" i="13"/>
  <c r="R53" i="13"/>
  <c r="O63" i="13"/>
  <c r="R63" i="13"/>
  <c r="Q63" i="13"/>
  <c r="N63" i="13"/>
  <c r="P63" i="13"/>
  <c r="S63" i="13"/>
  <c r="P86" i="13"/>
  <c r="N86" i="13"/>
  <c r="Q86" i="13"/>
  <c r="O86" i="13"/>
  <c r="R86" i="13"/>
  <c r="S86" i="13"/>
</calcChain>
</file>

<file path=xl/sharedStrings.xml><?xml version="1.0" encoding="utf-8"?>
<sst xmlns="http://schemas.openxmlformats.org/spreadsheetml/2006/main" count="1056" uniqueCount="506">
  <si>
    <t>Наименование</t>
  </si>
  <si>
    <t>Завод</t>
  </si>
  <si>
    <t>Цена прайс</t>
  </si>
  <si>
    <t>Фасовка</t>
  </si>
  <si>
    <t>С0000075046</t>
  </si>
  <si>
    <t>С0000075047</t>
  </si>
  <si>
    <t>С0000067564</t>
  </si>
  <si>
    <t>С0000068138</t>
  </si>
  <si>
    <t>С0000075040</t>
  </si>
  <si>
    <t>С0000075041</t>
  </si>
  <si>
    <t>С0000068331</t>
  </si>
  <si>
    <t>С0000068332</t>
  </si>
  <si>
    <t>С0000066739</t>
  </si>
  <si>
    <t>С0000074907</t>
  </si>
  <si>
    <t>С0000074909</t>
  </si>
  <si>
    <t>С0000068200</t>
  </si>
  <si>
    <t>С0000074910</t>
  </si>
  <si>
    <t>С0000074911</t>
  </si>
  <si>
    <t>С0000073514</t>
  </si>
  <si>
    <t>С0000075153</t>
  </si>
  <si>
    <t>С0000075154</t>
  </si>
  <si>
    <t>С0000074471</t>
  </si>
  <si>
    <t>С0000075043</t>
  </si>
  <si>
    <t>С0000075044</t>
  </si>
  <si>
    <t>С0000067065</t>
  </si>
  <si>
    <t>С0000068523</t>
  </si>
  <si>
    <t>С0000074912</t>
  </si>
  <si>
    <t>С0000074913</t>
  </si>
  <si>
    <t>Кирпич лицевой пшеничный лиц.ст. 20мм 1НФ_ПК</t>
  </si>
  <si>
    <t>С0000042125</t>
  </si>
  <si>
    <t>Кирпич лицевой Светло-коричневый лиц. ст. 20мм, 1 НФ_ПК</t>
  </si>
  <si>
    <t>С0000061801</t>
  </si>
  <si>
    <t>Кирпич лицевой Светло-коричневый Рустик лиц. ст. 20мм, 1 НФ_ПК</t>
  </si>
  <si>
    <t>С0000071922</t>
  </si>
  <si>
    <t>Кирпич лицевой Светло-коричневый ФЛЭШ лиц. ст. 20мм, 1 НФ_ПК</t>
  </si>
  <si>
    <t>С0000061803</t>
  </si>
  <si>
    <t>Кирпич лицевой Светло-коричневый ФЛЭШ Рустик лиц. ст. 20мм, 1 НФ_ПК</t>
  </si>
  <si>
    <t>С0000071923</t>
  </si>
  <si>
    <t>Кирпич лицевой Светло-коричневый ФЛЭШ Ультра лиц. ст. 20мм, 1 НФ_ПК</t>
  </si>
  <si>
    <t>С0000071906</t>
  </si>
  <si>
    <t>Кирпич лицевой Светло-коричневый ФЛЭШ Ультра Рустик лиц. ст. 20мм, 1 НФ_ПК</t>
  </si>
  <si>
    <t>С0000071924</t>
  </si>
  <si>
    <t>Кирпич лицевой Бежевый лиц. ст. 20мм, 1НФ_ПК</t>
  </si>
  <si>
    <t>С0000061792</t>
  </si>
  <si>
    <t>Кирпич лицевой серый лиц. ст. 20мм, 1НФ_ПК</t>
  </si>
  <si>
    <t>С0000039517</t>
  </si>
  <si>
    <t>Кирпич лицевой графитовый лиц.ст. 20мм 1НФ_ПК</t>
  </si>
  <si>
    <t>С0000069341</t>
  </si>
  <si>
    <t>Кирпич лицевой графитовый Рустик лиц.ст. 20мм 1НФ_ПК</t>
  </si>
  <si>
    <t>С0000069343</t>
  </si>
  <si>
    <t>РКЗ</t>
  </si>
  <si>
    <t>ППКЗ</t>
  </si>
  <si>
    <t>Кирпич лицевой полнотелый Красный 1NF М-400 F-50_Б</t>
  </si>
  <si>
    <t>С0000050743</t>
  </si>
  <si>
    <t>Кирпич лицевой полнотелый Красный R-60 радиусный М-400 F-50_Б</t>
  </si>
  <si>
    <t>С0000050744</t>
  </si>
  <si>
    <t>Кирпич лицевой полнотелый Коричневый 1NF М-400 F-50_Б</t>
  </si>
  <si>
    <t>С0000050745</t>
  </si>
  <si>
    <t>Кирпич лицевой полнотелый Коричневый R-60 радиусный М-400 F-50_Б</t>
  </si>
  <si>
    <t>С0000051384</t>
  </si>
  <si>
    <t>Кирпич лицевой полнотелый Красный флэш 1NF М-400 F-50 _Б С0000045329</t>
  </si>
  <si>
    <t>С0000045329</t>
  </si>
  <si>
    <t>Кирпич лицевой полнотелый Красный флэш рустик 1NF М-400 F-50 _Б</t>
  </si>
  <si>
    <t>С0000075462</t>
  </si>
  <si>
    <t>Кирпич лицевой полнотелый Красный флэш R-60 радиусный 1NF М-400 F-100 _Б</t>
  </si>
  <si>
    <t>С0000058545</t>
  </si>
  <si>
    <t>Кирпич лицевой полнотелый Светло-коричневый ФЛЭШ пуст.13% 1 НФ</t>
  </si>
  <si>
    <t>С0000074612</t>
  </si>
  <si>
    <t>Кирпич лицевой полнотелый графитовый пуст.13% 1 НФ_ПК</t>
  </si>
  <si>
    <t>С0000074797</t>
  </si>
  <si>
    <t/>
  </si>
  <si>
    <t>Кирпич лицевой пустотелый Красный ут.ст. 1 НФ (480 шт.) М-175 F-100_Б</t>
  </si>
  <si>
    <t>Кирпич лицевой пустотелый Красный Рустик ут.ст. 1 НФ (480 шт.) М-175 F-100_Б</t>
  </si>
  <si>
    <t>Кирпич лицевой пустотелый Красный ут.ст. 1 НФ М-175 F-100_Б</t>
  </si>
  <si>
    <t>Кирпич лицевой пустотелый Красный Рустик ут.ст. 1 НФ М-175 F-100_Б</t>
  </si>
  <si>
    <t>Кирпич лицевой пустотелый Темно-красный ут. ст. 1NF (480шт.) М-175 F-100_Б</t>
  </si>
  <si>
    <t>Кирпич лицевой пустотелый Темно-красный Рустик ут. ст. 1NF (480 шт.) М-175 F-100_Б</t>
  </si>
  <si>
    <t>Кирпич лицевой пустотелый Темно-красный ут ст 1NF М-175 F-100_Б</t>
  </si>
  <si>
    <t>Кирпич лицевой пустотелый Темно-красный Рустик ут ст 1NF М-175 F-100_Б</t>
  </si>
  <si>
    <t>Кирпич лицевой пустотелый Красный флэш ут.ст. 1 НФ М-175 F-100_Б</t>
  </si>
  <si>
    <t>Кирпич лицевой пустотелый Красный флэш ут.ст. 1 NF (480шт.) М-175 F-100_Б</t>
  </si>
  <si>
    <t>Кирпич лицевой пустотелый Красный Рустик флэш ут.ст. 1 NF (480шт.) М-175 F-100_Б</t>
  </si>
  <si>
    <t>Кирпич лицевой пустотелый Красный Рустик флэш ут.ст. 1 НФ М-175 F-100_Б</t>
  </si>
  <si>
    <t>Кирпич лицевой пустотелый Красный флэш Ультра ут.ст. 1 NF (480шт.) М-175 F-100_Б</t>
  </si>
  <si>
    <t>Кирпич лицевой пустотелый Красный флэш Ультра рустик ут.ст. 1 NF (480шт.) М-175 F-100_Б</t>
  </si>
  <si>
    <t>Кирпич лицевой пустотелый Красный флэш Ультра ут.ст. 1 NF М-175 F-100_Б</t>
  </si>
  <si>
    <t>Кирпич лицевой пустотелый Красный флэш рустик с пепельной посыпкой ут.ст. 1 NF (0,480шт.) М-175 F-100_Б</t>
  </si>
  <si>
    <t>Кирпич лицевой пустотелый Красный флэш Ультра рустик с пепельной посыпкой ут.ст. 1 NF (0,480шт.) М-175 F-100_Б</t>
  </si>
  <si>
    <t>Кирпич лицевой пустотелый Красный флэш рустик с пепельной посыпкой ут.ст. 1 NF М-175 F-100_Б</t>
  </si>
  <si>
    <t>Кирпич лицевой пустотелый Коричневый ут.ст. 1 НФ (480 шт.) М-175 F-100_Б</t>
  </si>
  <si>
    <t>Кирпич лицевой пустотелый Коричневый Рустик ут.ст. 1 НФ (480 шт.) М-175 F-100_Б</t>
  </si>
  <si>
    <t>Кирпич лицевой пустотелый Коричневый ут.ст. 1 НФ М-175 F-100_Б</t>
  </si>
  <si>
    <t>Кирпич лицевой пустотелый Коричневый Рустик ут.ст. 1 НФ М-175 F-100_Б</t>
  </si>
  <si>
    <t>Кирпич лицевой пустотелый Темно-коричневый ут.ст. 1NF (480 шт.) М-175 F-100_Б</t>
  </si>
  <si>
    <t>Кирпич лицевой пустотелый Темно-коричневый Рустик ут.ст. 1NF (480шт.) М-175 F-100_Б</t>
  </si>
  <si>
    <t xml:space="preserve">Клинкер ФАСАДНЫЙ коричневый "Мюнхен" 0,71 NF (480шт.) М-300 </t>
  </si>
  <si>
    <t>С0000036810</t>
  </si>
  <si>
    <t xml:space="preserve">Клинкер ФАСАДНЫЙ коричневый Береста  "Мюнхен" 0,71 NF (480шт.) М-300 </t>
  </si>
  <si>
    <t>С0000036812</t>
  </si>
  <si>
    <t>Клинкер ФАСАДНЫЙ красный "Лондон" 0,71 NF (480шт.) М-300</t>
  </si>
  <si>
    <t>С0000036540</t>
  </si>
  <si>
    <t>Клинкер ФАСАДНЫЙ красный Береста "Лондон" 0,71 NF (480шт.) М-300</t>
  </si>
  <si>
    <t>С0000036541</t>
  </si>
  <si>
    <t>Клинкер ФАСАДНЫЙ красный флешинг "Ноттингем" 0,71 NF (480шт.) М-300</t>
  </si>
  <si>
    <t>С0000038999</t>
  </si>
  <si>
    <t xml:space="preserve">Клинкер ФАСАДНЫЙ красный флешинг Береста "Ноттингем" 0,71 NF (480шт.) М-300 </t>
  </si>
  <si>
    <t>С0000044073</t>
  </si>
  <si>
    <t xml:space="preserve">Клинкер ФАСАДНЫЙ темно-красн. "Эдинбург" 0,71 NF (480шт.) М-300 </t>
  </si>
  <si>
    <t>С0000037046</t>
  </si>
  <si>
    <t xml:space="preserve">Клинкер ФАСАДНЫЙ темно-красн. Береста "Эдинбург" 0,71 NF (480шт.) М-300 </t>
  </si>
  <si>
    <t>С0000038966</t>
  </si>
  <si>
    <t>С0000066818</t>
  </si>
  <si>
    <t>С0000066819</t>
  </si>
  <si>
    <t xml:space="preserve">Клинкер ФАСАДНЫЙ коричневый черный ангоб матовый Рейкьявик 0,71 NF (480шт.) М-300 </t>
  </si>
  <si>
    <t>С0000060084</t>
  </si>
  <si>
    <t>Клинкер ФАСАДНЫЙ коричневый черный ангоб глянцевый Рейкьявик 0,71 NF (480шт.) М-300</t>
  </si>
  <si>
    <t>С0000065633</t>
  </si>
  <si>
    <t>Клинкер ФАСАДНЫЙ коричневый серебристый ангоб Эльфюс 0,71 NF (480шт.) М-300</t>
  </si>
  <si>
    <t>С0000067941</t>
  </si>
  <si>
    <t>Клинкер ФАСАДНЫЙ коричневый двойной ангоб глянец+серебро Берген 0,71 NF (480шт.) М-300</t>
  </si>
  <si>
    <t>С0000074335</t>
  </si>
  <si>
    <t>Клинкер ФАСАДНЫЙ темно-красн. Винтаж "Амстердам" Ф 0,71 NF (480шт.) М-300</t>
  </si>
  <si>
    <t>С0000073899</t>
  </si>
  <si>
    <t>Клинкер ФАСАДНЫЙ красный Винтаж "Кембридж" Ф 0,71 NF (480шт.) М-300</t>
  </si>
  <si>
    <t>С0000073898</t>
  </si>
  <si>
    <t>Клинкер ФАСАДНЫЙ коричневый Винтаж "Кёльн" Ф 0,71 NF (480шт.) М-300</t>
  </si>
  <si>
    <t>С0000073894</t>
  </si>
  <si>
    <t>Клинкер ФАСАДНЫЙ светло-коричневый Винтаж частич.серебристый ангоб Нордвейк 0,71 NF (480шт.) М-300</t>
  </si>
  <si>
    <t>С0000074337</t>
  </si>
  <si>
    <t>С0000073895</t>
  </si>
  <si>
    <t>Клинкер ФАСАДНЫЙ темно-красн. с бордовым песком Винтаж Порту 0,71 NF (480шт.) М-300</t>
  </si>
  <si>
    <t>С0000067960</t>
  </si>
  <si>
    <t>Клинкер ФАСАДНЫЙ темно-красн. с черным песком Винтаж Лиссабон 0,71 NF (480шт.) М-300</t>
  </si>
  <si>
    <t>С0000067962</t>
  </si>
  <si>
    <t>Клинкер ФАСАДНЫЙ красный флешинг Винтаж "Ричмонд" Ф 0,71 NF (480шт.) М-300 ц.3</t>
  </si>
  <si>
    <t>С0000074551</t>
  </si>
  <si>
    <t>Клинкер ФАСАДНЫЙ темно-терракотовый флешинг "Брюгге" 0,71 NF (480шт.) М-300</t>
  </si>
  <si>
    <t>Клинкер ФАСАДНЫЙ темно-терракотовый флешинг "Брюгге" береста 0,71 NF (480шт.) М-300</t>
  </si>
  <si>
    <t>Клинкер ФАСАДНЫЙ светло-коричневый ФЛЭШ Прага 0,71 НФ М-300</t>
  </si>
  <si>
    <t>С0000072958</t>
  </si>
  <si>
    <t>Клинкер ФАСАДНЫЙ светло-коричневый Береста ФЛЭШ Прага 0,71 НФ М-300</t>
  </si>
  <si>
    <t>С0000074056</t>
  </si>
  <si>
    <t>Клинкер ФАСАДНЫЙ коричневый белый ангоб Вернамо 0,71 NF (480шт.) М-300</t>
  </si>
  <si>
    <t>С0000078605</t>
  </si>
  <si>
    <t xml:space="preserve">Клинкер ФАСАДНЫЙ коричневый Винтаж белый ангоб Вернамо 0,71 NF (480шт.) М-300 </t>
  </si>
  <si>
    <t>С0000078604</t>
  </si>
  <si>
    <t>Клинкер ФАСАДНЫЙ коричневый Винтаж серебристый ангоб Эльфюс 0,71 NF (480шт.) М-300 ц.3</t>
  </si>
  <si>
    <t>С0000078512</t>
  </si>
  <si>
    <t>Клинкер ФАСАДНЫЙ коричневый Винтаж серый ангоб Осло 0,71 NF (480шт.) М-300</t>
  </si>
  <si>
    <t>С0000078602</t>
  </si>
  <si>
    <t xml:space="preserve">Клинкер ФАСАДНЫЙ коричневый серый ангоб Осло 0,71 NF (480шт.) М-300 </t>
  </si>
  <si>
    <t>С0000078603</t>
  </si>
  <si>
    <t>Клинкер ФАСАДНЫЙ коричневый флэшинг Винтаж част.белый ангоб Нарвик 0,71 NF (480шт.) М-300</t>
  </si>
  <si>
    <t>С0000078598</t>
  </si>
  <si>
    <t>Клинкер ФАСАДНЫЙ кремовый двойной ангоб серый+серебро Харстад 0,71 NF (480шт.) М-300</t>
  </si>
  <si>
    <t>С0000075771</t>
  </si>
  <si>
    <t>Клинкер ФАСАДНЫЙ коричневый графитовый ангоб Гётеборг 0,71 NF (480шт.) М-300</t>
  </si>
  <si>
    <t>С0000078607</t>
  </si>
  <si>
    <t>Клинкер ФАСАДНЫЙ темно-терракотовый флешинг Винтаж "Антверпен" Ф 0,71 NF (480шт.) М-300</t>
  </si>
  <si>
    <t>НКЗ</t>
  </si>
  <si>
    <t>Артикул</t>
  </si>
  <si>
    <t xml:space="preserve">Клинкер ТРОТУАРНЫЙ коричневый "Мюнхен" (540шт.) 0,51NF </t>
  </si>
  <si>
    <t>С0000037352</t>
  </si>
  <si>
    <t>С0000069975</t>
  </si>
  <si>
    <t>Клинкер ТРОТУАРНЫЙ красный "Лондон" (540шт.) 0,51NF</t>
  </si>
  <si>
    <t>С0000037722</t>
  </si>
  <si>
    <t>С0000069795</t>
  </si>
  <si>
    <t>Клинкер ТРОТУАРНЫЙ темно-красный "Эдинбург" (540шт.) 0,51NF</t>
  </si>
  <si>
    <t>С0000036737</t>
  </si>
  <si>
    <t>С0000069796</t>
  </si>
  <si>
    <t>Клинкер ТРОТУАРНЫЙ темно-красный флэшинг "Глазго" (540шт.) 0,51NF</t>
  </si>
  <si>
    <t>С0000036050</t>
  </si>
  <si>
    <t>С0000069874</t>
  </si>
  <si>
    <t>Клинкер ТРОТУАРНЫЙ графитовый "Штутгарт" (540 шт.) 0,51NF</t>
  </si>
  <si>
    <t>С0000069017</t>
  </si>
  <si>
    <t>С0000069019</t>
  </si>
  <si>
    <t>С0000062860</t>
  </si>
  <si>
    <t>С0000069876</t>
  </si>
  <si>
    <r>
      <t xml:space="preserve">Клинкер ТРОТУАРНЫЙ </t>
    </r>
    <r>
      <rPr>
        <b/>
        <sz val="11"/>
        <color rgb="FF000000"/>
        <rFont val="Arial"/>
        <family val="2"/>
        <charset val="204"/>
      </rPr>
      <t xml:space="preserve">ЛОНГ </t>
    </r>
    <r>
      <rPr>
        <sz val="11"/>
        <color rgb="FF000000"/>
        <rFont val="Arial"/>
        <family val="2"/>
        <charset val="204"/>
      </rPr>
      <t>коричневый "Мюнхен" (532шт.) 0,51NF</t>
    </r>
  </si>
  <si>
    <r>
      <t xml:space="preserve">Клинкер ТРОТУАРНЫЙ </t>
    </r>
    <r>
      <rPr>
        <b/>
        <sz val="11"/>
        <color rgb="FF000000"/>
        <rFont val="Arial"/>
        <family val="2"/>
        <charset val="204"/>
      </rPr>
      <t>ЛОНГ</t>
    </r>
    <r>
      <rPr>
        <sz val="11"/>
        <color rgb="FF000000"/>
        <rFont val="Arial"/>
        <family val="2"/>
        <charset val="204"/>
      </rPr>
      <t xml:space="preserve"> красный "Лондон" (532шт.) 0,51NF </t>
    </r>
  </si>
  <si>
    <t>Клинкер ТРОТУАРНЫЙ красный флешинг "Ноттингем" (540шт.) 0,51NF</t>
  </si>
  <si>
    <r>
      <t xml:space="preserve">Клинкер ТРОТУАРНЫЙ </t>
    </r>
    <r>
      <rPr>
        <b/>
        <sz val="11"/>
        <color rgb="FF000000"/>
        <rFont val="Arial"/>
        <family val="2"/>
        <charset val="204"/>
      </rPr>
      <t>ЛОНГ</t>
    </r>
    <r>
      <rPr>
        <sz val="11"/>
        <color rgb="FF000000"/>
        <rFont val="Arial"/>
        <family val="2"/>
        <charset val="204"/>
      </rPr>
      <t xml:space="preserve"> красный флешинг "Ноттингем" (532шт.) 0,51NF</t>
    </r>
  </si>
  <si>
    <r>
      <t xml:space="preserve">Клинкер ТРОТУАРНЫЙ </t>
    </r>
    <r>
      <rPr>
        <b/>
        <sz val="11"/>
        <color rgb="FF000000"/>
        <rFont val="Arial"/>
        <family val="2"/>
        <charset val="204"/>
      </rPr>
      <t xml:space="preserve">ЛОНГ </t>
    </r>
    <r>
      <rPr>
        <sz val="11"/>
        <color rgb="FF000000"/>
        <rFont val="Arial"/>
        <family val="2"/>
        <charset val="204"/>
      </rPr>
      <t xml:space="preserve">темно-красный "Эдинбург" (532шт.) 0,51NF </t>
    </r>
  </si>
  <si>
    <r>
      <t xml:space="preserve">Клинкер ТРОТУАРНЫЙ </t>
    </r>
    <r>
      <rPr>
        <b/>
        <sz val="11"/>
        <color rgb="FF000000"/>
        <rFont val="Arial"/>
        <family val="2"/>
        <charset val="204"/>
      </rPr>
      <t xml:space="preserve">ЛОНГ </t>
    </r>
    <r>
      <rPr>
        <sz val="11"/>
        <color rgb="FF000000"/>
        <rFont val="Arial"/>
        <family val="2"/>
        <charset val="204"/>
      </rPr>
      <t xml:space="preserve">темно-красный флэшинг "Глазго" (532шт.) 0,51NF </t>
    </r>
  </si>
  <si>
    <r>
      <t xml:space="preserve">Клинкер ТРОТУАРНЫЙ </t>
    </r>
    <r>
      <rPr>
        <b/>
        <sz val="11"/>
        <color rgb="FF000000"/>
        <rFont val="Arial"/>
        <family val="2"/>
        <charset val="204"/>
      </rPr>
      <t xml:space="preserve">ЛОНГ </t>
    </r>
    <r>
      <rPr>
        <sz val="11"/>
        <color rgb="FF000000"/>
        <rFont val="Arial"/>
        <family val="2"/>
        <charset val="204"/>
      </rPr>
      <t xml:space="preserve">графитовый "Штутгарт" (532 шт.) 0,51NF </t>
    </r>
  </si>
  <si>
    <t>Размер мм</t>
  </si>
  <si>
    <t>200х100х50</t>
  </si>
  <si>
    <t>250х80х50</t>
  </si>
  <si>
    <t>250х85х65</t>
  </si>
  <si>
    <t>250х120х65</t>
  </si>
  <si>
    <t xml:space="preserve">Кам. ряд. пориз. 2,1 NF М-150 </t>
  </si>
  <si>
    <t>С0000021881</t>
  </si>
  <si>
    <t>Кам. ряд. пориз. 10,7 NF М-100</t>
  </si>
  <si>
    <t>С0000023412</t>
  </si>
  <si>
    <t xml:space="preserve">Кам. ряд. пориз. 11.2 NF М-100 </t>
  </si>
  <si>
    <t>С0000024468</t>
  </si>
  <si>
    <t>Кам. ряд. пориз. 14,3 NF М-100</t>
  </si>
  <si>
    <t>С0000024423</t>
  </si>
  <si>
    <t xml:space="preserve">Кирпич  ряд. поризованный 1NF М-150  </t>
  </si>
  <si>
    <t>С0000023771</t>
  </si>
  <si>
    <t>Кирп. полнотелый рядовой М-150 ц.1</t>
  </si>
  <si>
    <t>С0000053509</t>
  </si>
  <si>
    <t xml:space="preserve">Кам. ряд. пориз. 2.1 NF М-150 </t>
  </si>
  <si>
    <t>С0000001088</t>
  </si>
  <si>
    <t xml:space="preserve">Кам. ряд. пориз. 2.1 NF М-175 </t>
  </si>
  <si>
    <t>С0000001083</t>
  </si>
  <si>
    <t xml:space="preserve">Кам. ряд. пориз. 10.7 NF теплый М-100 </t>
  </si>
  <si>
    <t>С0000044416</t>
  </si>
  <si>
    <t>Кам. ряд. пориз. 12,35 NF М-100</t>
  </si>
  <si>
    <t>С0000037922</t>
  </si>
  <si>
    <t>ККЗ</t>
  </si>
  <si>
    <t xml:space="preserve">Кирп. полнотелый рядовой (288 н/п) М-150 </t>
  </si>
  <si>
    <t>С0000043901</t>
  </si>
  <si>
    <t>Кирпич рядовой полнотелый "Красный" О 1 НФ М-150_А</t>
  </si>
  <si>
    <t>Г000006113</t>
  </si>
  <si>
    <t>Кирпич рядовой полнотелый Красный 1NF М-150 F-50_Б</t>
  </si>
  <si>
    <t>С0000077607</t>
  </si>
  <si>
    <t>Кирпич рядовой полнотелый "Красный" О 1 НФ М-250_А</t>
  </si>
  <si>
    <t>Г000006114</t>
  </si>
  <si>
    <t>Кирпич рядовой пустотелый ут.ст. 1NF (480 шт) М-150 F-50_Б</t>
  </si>
  <si>
    <t>С0000077100</t>
  </si>
  <si>
    <t>Кирпич рядовой пустотелый ут.ст. 1NF М-150_Б</t>
  </si>
  <si>
    <t>С0000074302</t>
  </si>
  <si>
    <t>Камень рядовой перегородочный 4,58 NF М-150</t>
  </si>
  <si>
    <t>С0000059224</t>
  </si>
  <si>
    <t>Камень рядовой пустотелый 8,98 NF М-200 F-50</t>
  </si>
  <si>
    <t>С0000062140</t>
  </si>
  <si>
    <t>250х120х140</t>
  </si>
  <si>
    <t>380х250х219</t>
  </si>
  <si>
    <t>398х250х219</t>
  </si>
  <si>
    <t>440х250х219</t>
  </si>
  <si>
    <t>510х80х219</t>
  </si>
  <si>
    <t>510х250х219</t>
  </si>
  <si>
    <t>400х200х219</t>
  </si>
  <si>
    <t>Кирпич рядовой полнотелый (янтарный) 1НФ М-150</t>
  </si>
  <si>
    <t>С0000071673</t>
  </si>
  <si>
    <t>Кирпич рядовой полнотелый (янтарный) 1НФ М-250</t>
  </si>
  <si>
    <t>С0000071493</t>
  </si>
  <si>
    <t>Марка</t>
  </si>
  <si>
    <t>М-175</t>
  </si>
  <si>
    <t>М-400</t>
  </si>
  <si>
    <t>М-300</t>
  </si>
  <si>
    <t>8 Мпа</t>
  </si>
  <si>
    <t>М-150</t>
  </si>
  <si>
    <t>М-100</t>
  </si>
  <si>
    <t>М-200</t>
  </si>
  <si>
    <t>М-250</t>
  </si>
  <si>
    <t>ПРАЙС-ЛИСТ</t>
  </si>
  <si>
    <t>ООО "ЛСР. Стеновые"</t>
  </si>
  <si>
    <t>Вспомогательный 1</t>
  </si>
  <si>
    <t>Вспомогательный 3</t>
  </si>
  <si>
    <t>Вспомогательный 4</t>
  </si>
  <si>
    <t>Вспомогательный 2</t>
  </si>
  <si>
    <t>● Красный</t>
  </si>
  <si>
    <t>● Тёмно-красный</t>
  </si>
  <si>
    <t>● Красный ФЛЭШ</t>
  </si>
  <si>
    <t>● Красный ФЛЭШ ультра</t>
  </si>
  <si>
    <t>● КРАСНЫЙ ФЛЭШ  с Пепельной Посыпкой</t>
  </si>
  <si>
    <t>● Коричневый</t>
  </si>
  <si>
    <t>● Тёмно-коричневый</t>
  </si>
  <si>
    <t>● Кирпич лицевой пшеничный 1 NF</t>
  </si>
  <si>
    <t>● Кирпич лицевой Светло-коричневый 1 NF</t>
  </si>
  <si>
    <t>● Кирпич лицевой Светло-коричневый флэш 1 NF</t>
  </si>
  <si>
    <t>● Кирпич лицевой Бежевый  1NF</t>
  </si>
  <si>
    <t>● Кирпич лицевой Серый 1NF</t>
  </si>
  <si>
    <t>● Кирпич лицевой Графитовый 1NF</t>
  </si>
  <si>
    <t>● Красный Флэш</t>
  </si>
  <si>
    <t>● КОЛЛЕКЦИЯ «КЛАССИКА» (Поверхность: гладкий, береста)</t>
  </si>
  <si>
    <t>● КОЛЛЕКЦИЯ «ОБСИДИАН» (Поверхность: гладкий, винтаж)</t>
  </si>
  <si>
    <t>● КОЛЛЕКЦИЯ «ВОЗРОЖДЕНИЕ» (Поверхность: винтаж)</t>
  </si>
  <si>
    <t>● Камни</t>
  </si>
  <si>
    <t>● Кирпич 1 NF</t>
  </si>
  <si>
    <t xml:space="preserve"> Кирпич лицевой керамический пустотелый 1 NF</t>
  </si>
  <si>
    <t xml:space="preserve"> Кирпич лицевой керамический полнотелый 1 NF</t>
  </si>
  <si>
    <t xml:space="preserve"> Клинкер фасадный пустотелый 0,71 NF</t>
  </si>
  <si>
    <t xml:space="preserve"> Клинкер тротуарный 0,51NF</t>
  </si>
  <si>
    <t xml:space="preserve"> Кирпич и Камни керамические рядовые</t>
  </si>
  <si>
    <t>*поле для ввода (начните вводить)</t>
  </si>
  <si>
    <t>Поиск*</t>
  </si>
  <si>
    <t>Цена прайс**</t>
  </si>
  <si>
    <t>** Цена прайс-листа указана справочно, прайс-лист от 01.01.2025</t>
  </si>
  <si>
    <t xml:space="preserve"> Плитка керамическая клинкерная "Декор"</t>
  </si>
  <si>
    <t>Плитка клинкерная Лира ДЕКОР (34шт/12) сторона Б коричневая (винтаж)_ркз</t>
  </si>
  <si>
    <t>С0000077680</t>
  </si>
  <si>
    <t>Плитка клинкерная Гелио ДЕКОР (34шт.) сторона А коричневый (черный глянцевый ангоб)_А</t>
  </si>
  <si>
    <t>С0000077764</t>
  </si>
  <si>
    <t>Плитка клинкерная Лира ДЕКОР (34шт/13) сторона Б коричневая (винтаж2)_ркз</t>
  </si>
  <si>
    <t>С0000078027</t>
  </si>
  <si>
    <t>Плитка клинкерная Антарес ДЕКОР (32шт/класс АIIа-1) сторона А красная_ркз</t>
  </si>
  <si>
    <t>С0000078267</t>
  </si>
  <si>
    <t>Плитка клинкерная Галлея ДЕКОР сторона А красная (вишневый ангоб, ржавчина)_ркз</t>
  </si>
  <si>
    <t>С0000076635</t>
  </si>
  <si>
    <t>Плитка клинкерная Сириус ДЕКОР (28шт/класс АIIа-2)  сторона Б красная (резаная поверхность)_ркз</t>
  </si>
  <si>
    <t>С0000078268</t>
  </si>
  <si>
    <t>Плитка клинкерная Альтаир ДЕКОР (32 шт) сторона А темно-красная_ркз</t>
  </si>
  <si>
    <t>С0000077525</t>
  </si>
  <si>
    <t>Плитка клинкерная Антарес ДЕКОР сторона А красная_ркз</t>
  </si>
  <si>
    <t>С0000076628</t>
  </si>
  <si>
    <t>Плитка клинкерная Орион ДЕКОР (32шт) сторона А коричневая_ркз</t>
  </si>
  <si>
    <t>С0000077966</t>
  </si>
  <si>
    <t>Плитка клинкерная Калиосто ДЕКОР сторона Б красная (оттиск линии)_ркз</t>
  </si>
  <si>
    <t>С0000076636</t>
  </si>
  <si>
    <t>Плитка клинкерная Лира ДЕКОР сторона Б коричневая (винтаж)_ркз</t>
  </si>
  <si>
    <t>С0000076631</t>
  </si>
  <si>
    <t>Плитка клинкерная Фаварис ДЕКОР (34 шт) сторона А коричневая (ангоб частичный серебристый)_ркз</t>
  </si>
  <si>
    <t>С0000077640</t>
  </si>
  <si>
    <t>Плитка клинкерная Альтаир ДЕКОР сторона А темно-красная_ркз</t>
  </si>
  <si>
    <t>С0000076625</t>
  </si>
  <si>
    <t>Плитка клинкерная Лира ДЕКОР (34шт/13) сторона Б коричневая (винтаж)_ркз</t>
  </si>
  <si>
    <t>С0000077300</t>
  </si>
  <si>
    <t>Плитка клинкерная Клио ДЕКОР сторона А коричневая (черный матовый ангоб, белый шамот)_ркз</t>
  </si>
  <si>
    <t>С0000076637</t>
  </si>
  <si>
    <t>шт. в коробке</t>
  </si>
  <si>
    <t xml:space="preserve"> Сертоловский газобетонный завод (СГЗ)</t>
  </si>
  <si>
    <t>● D300</t>
  </si>
  <si>
    <t>● D400</t>
  </si>
  <si>
    <t>● D500</t>
  </si>
  <si>
    <t>● D600</t>
  </si>
  <si>
    <t>● U-блоки</t>
  </si>
  <si>
    <t>Блоки из газобетона ЛСР D300 / 300</t>
  </si>
  <si>
    <t>СГЗ</t>
  </si>
  <si>
    <t>м. куб.</t>
  </si>
  <si>
    <t>Размер</t>
  </si>
  <si>
    <t>Блоки из газобетона ЛСР D400 / 100</t>
  </si>
  <si>
    <t>Блоки из газобетона ЛСР D400 / 150</t>
  </si>
  <si>
    <t>Блоки из газобетона ЛСР D400 / 200</t>
  </si>
  <si>
    <t>Блоки из газобетона ЛСР D400 / 250</t>
  </si>
  <si>
    <t>Блоки из газобетона ЛСР D400 / 300</t>
  </si>
  <si>
    <t>Блоки из газобетона ЛСР D400 / 375</t>
  </si>
  <si>
    <t>Блоки из газобетона ЛСР D400 / 400</t>
  </si>
  <si>
    <t>Блоки из газобетона ЛСР D500 / 75</t>
  </si>
  <si>
    <t>Блоки из газобетона ЛСР D500 / 100</t>
  </si>
  <si>
    <t>Блоки из газобетона ЛСР D500 / 150</t>
  </si>
  <si>
    <t>Блоки из газобетона ЛСР D500 / 200</t>
  </si>
  <si>
    <t>Блоки из газобетона ЛСР D500 / 250</t>
  </si>
  <si>
    <t>Блоки из газобетона ЛСР D500 / 300</t>
  </si>
  <si>
    <t>Блоки из газобетона ЛСР D500 / 375</t>
  </si>
  <si>
    <t>Блоки из газобетона ЛСР D500 / 400</t>
  </si>
  <si>
    <t>Блоки из газобетона ЛСР D600 / 100</t>
  </si>
  <si>
    <t>Блоки из газобетона ЛСР D600 / 150</t>
  </si>
  <si>
    <t>Блоки из газобетона ЛСР D600 / 200</t>
  </si>
  <si>
    <t>Блоки из газобетона ЛСР D600 / 250</t>
  </si>
  <si>
    <t>Блоки из газобетона ЛСР D600 / 300</t>
  </si>
  <si>
    <t>Блоки из газобетона ЛСР D600 / 375</t>
  </si>
  <si>
    <t>Блоки из газобетона ЛСР D600 / 400</t>
  </si>
  <si>
    <t>U-блок 200, шт</t>
  </si>
  <si>
    <t>С0000056135</t>
  </si>
  <si>
    <t>U-блок 250, шт</t>
  </si>
  <si>
    <t>С0000056161</t>
  </si>
  <si>
    <t>U-блок 300, шт</t>
  </si>
  <si>
    <t>С0000056162</t>
  </si>
  <si>
    <t>U-блок 375, шт</t>
  </si>
  <si>
    <t>С0000056163</t>
  </si>
  <si>
    <t>U-блок 400, шт</t>
  </si>
  <si>
    <t>С0000056164</t>
  </si>
  <si>
    <t>● D200</t>
  </si>
  <si>
    <t>Блоки из газобетона ЛСР D200 / 100</t>
  </si>
  <si>
    <t>Блоки из газобетона ЛСР D200 / 150</t>
  </si>
  <si>
    <t>Блоки из газобетона ЛСР D200 / 200</t>
  </si>
  <si>
    <t xml:space="preserve"> Кикеренский газобетонный завод (КГЗ)</t>
  </si>
  <si>
    <t>КГЗ</t>
  </si>
  <si>
    <t>U-блок 200_кгз</t>
  </si>
  <si>
    <t>С0000065681</t>
  </si>
  <si>
    <t>U-блок 250_кгз</t>
  </si>
  <si>
    <t>С0000065683</t>
  </si>
  <si>
    <t>U-блок 300_кгз</t>
  </si>
  <si>
    <t>С0000065685</t>
  </si>
  <si>
    <t>U-блок 375_кгз</t>
  </si>
  <si>
    <t>С0000065686</t>
  </si>
  <si>
    <t>U-блок 400_кгз</t>
  </si>
  <si>
    <t>С0000065687</t>
  </si>
  <si>
    <t>Перемычка 1,25 х 0,10 х 0,25_сгз</t>
  </si>
  <si>
    <t>С0000067801</t>
  </si>
  <si>
    <t>Перемычка 1,25 х 0,15 х 0,25_сгз</t>
  </si>
  <si>
    <t>С0000067803</t>
  </si>
  <si>
    <t>Перемычка 1,25 х 0,20 х 0,25_сгз</t>
  </si>
  <si>
    <t>С0000067813</t>
  </si>
  <si>
    <t>Перемычка 1,5 х 0,10 х 0,25_сгз</t>
  </si>
  <si>
    <t>С0000067797</t>
  </si>
  <si>
    <t>Перемычка 1,5 х 0,15 х 0,25_сгз</t>
  </si>
  <si>
    <t>С0000066153</t>
  </si>
  <si>
    <t>Перемычка 1,5 х 0,20 х 0,25_сгз</t>
  </si>
  <si>
    <t>С0000066151</t>
  </si>
  <si>
    <t>Перемычка 2,0 х 0,10 х 0,25_сгз</t>
  </si>
  <si>
    <t>С0000067799</t>
  </si>
  <si>
    <t>Перемычка 2,0 х 0,15 х 0,25_сгз</t>
  </si>
  <si>
    <t>С0000066149</t>
  </si>
  <si>
    <t>Перемычка 2,0 х 0,20 х 0,25_сгз</t>
  </si>
  <si>
    <t>С0000066147</t>
  </si>
  <si>
    <t>Размер мм.</t>
  </si>
  <si>
    <t xml:space="preserve"> Перемычки</t>
  </si>
  <si>
    <t xml:space="preserve"> Смеси</t>
  </si>
  <si>
    <t>Смесь "Клей для блоков ЛСР зимний" , 25 кг, меш.</t>
  </si>
  <si>
    <t>С0000066822</t>
  </si>
  <si>
    <t>Смесь "Клей для блоков ЛСР" , 25 кг</t>
  </si>
  <si>
    <t>С0000065459</t>
  </si>
  <si>
    <t>Смесь "Клей для блоков ЛСР БЕЛЫЙ" , 25 кг, меш.</t>
  </si>
  <si>
    <t>С0000074554</t>
  </si>
  <si>
    <t>25 кг</t>
  </si>
  <si>
    <t>СГЗ/КГЗ</t>
  </si>
  <si>
    <t>С0000078421</t>
  </si>
  <si>
    <t>Смесь "Клей для блоков ЛСР" белая зимняя, 25 кг</t>
  </si>
  <si>
    <t>Плитка клинкерная Вега ДЕКОР сторона Б темно-красная (резаная поверхность)_ркз</t>
  </si>
  <si>
    <t>С0000076626</t>
  </si>
  <si>
    <t>Плитка клинкерная Вега ДЕКОР (34 шт) сторона Б темно-красная (резаная поверхность)_ркз</t>
  </si>
  <si>
    <t>С0000077527</t>
  </si>
  <si>
    <t>Плитка клинкерная Атик ДЕКОР сторона Б коричневая (резаная поверхность)_ркз</t>
  </si>
  <si>
    <t>С0000076623</t>
  </si>
  <si>
    <t>Плитка клинкерная Пульсар ДЕКОР сторона А коричневая (смесь порту, белый шамот)_ркз</t>
  </si>
  <si>
    <t>С0000076634</t>
  </si>
  <si>
    <t>Плитка клинкерная Фобос ДЕКОР сторона Б коричневая (оттиск линии)_ркз</t>
  </si>
  <si>
    <t>С0000076633</t>
  </si>
  <si>
    <t>Плитка клинкерная Фобос ДЕКОР (28шт/класс АIIа-1)  сторона Б коричневая (оттиск)_ркз</t>
  </si>
  <si>
    <t>С0000078405</t>
  </si>
  <si>
    <t>Плитка клинкерная Фобос ДЕКОР (30шт/класс АIIа-1)  сторона Б коричневая (оттиск)_ркз</t>
  </si>
  <si>
    <t>С0000078750</t>
  </si>
  <si>
    <t>Плитка клинкерная Фобос ДЕКОР (28шт/класс АIIа-2)  сторона Б коричневая (оттиск)_ркз</t>
  </si>
  <si>
    <t>С0000078349</t>
  </si>
  <si>
    <t>Плитка клинкерная Титан ДЕКОР (30шт/класс АIIа-1) сторона А коричневая (серебряный ангоб полное нанесение)_ркз</t>
  </si>
  <si>
    <t>С0000078749</t>
  </si>
  <si>
    <t>Плитка клинкерная Титан ДЕКОР (32шт/класс АIIа-2) сторона А коричневая (ангоб серебристый полное нанесение)_ркз</t>
  </si>
  <si>
    <t>С0000078347</t>
  </si>
  <si>
    <t>● Декор</t>
  </si>
  <si>
    <t>Цена руб.шт</t>
  </si>
  <si>
    <t>Цена руб/м2</t>
  </si>
  <si>
    <t>Плитка клинкерная Кассиопея ДЕКОР (32 шт) сторона А темно-красная (вишневый ангоб, ржавчина)_ркз</t>
  </si>
  <si>
    <t>С0000078025</t>
  </si>
  <si>
    <t>шт. на поддоне</t>
  </si>
  <si>
    <t>куб.м. на поддоне</t>
  </si>
  <si>
    <t>Шт. в коробке</t>
  </si>
  <si>
    <t>*поле для ввода (Наименование/артикул/завод/фасовка/размер/марка/цена)</t>
  </si>
  <si>
    <t>Шт. на поддоне</t>
  </si>
  <si>
    <t>С0000060970</t>
  </si>
  <si>
    <t>С0000070029</t>
  </si>
  <si>
    <t>С0000060971</t>
  </si>
  <si>
    <t>С0000060972</t>
  </si>
  <si>
    <t>С0000060973</t>
  </si>
  <si>
    <t>С0000060974</t>
  </si>
  <si>
    <t>С0000060975</t>
  </si>
  <si>
    <t>С0000060976</t>
  </si>
  <si>
    <t>С0000063588</t>
  </si>
  <si>
    <t>С0000060978</t>
  </si>
  <si>
    <t>С0000060979</t>
  </si>
  <si>
    <t>С0000060980</t>
  </si>
  <si>
    <t>С0000060981</t>
  </si>
  <si>
    <t>С0000060982</t>
  </si>
  <si>
    <t>С0000060983</t>
  </si>
  <si>
    <t>С0000060984</t>
  </si>
  <si>
    <t>С0000062676</t>
  </si>
  <si>
    <t>С0000062681</t>
  </si>
  <si>
    <t>С0000062682</t>
  </si>
  <si>
    <t>С0000062677</t>
  </si>
  <si>
    <t>С0000062683</t>
  </si>
  <si>
    <t>С0000062684</t>
  </si>
  <si>
    <t>С0000062685</t>
  </si>
  <si>
    <t>С0000072348</t>
  </si>
  <si>
    <t>С0000071984</t>
  </si>
  <si>
    <t>С0000072349</t>
  </si>
  <si>
    <t>С0000062293</t>
  </si>
  <si>
    <t>С0000062296</t>
  </si>
  <si>
    <t>С0000062297</t>
  </si>
  <si>
    <t>С0000062298</t>
  </si>
  <si>
    <t>С0000062299</t>
  </si>
  <si>
    <t>С0000062300</t>
  </si>
  <si>
    <t>С0000062301</t>
  </si>
  <si>
    <t>С0000062302</t>
  </si>
  <si>
    <t>С0000062313</t>
  </si>
  <si>
    <t>С0000062305</t>
  </si>
  <si>
    <t>С0000062306</t>
  </si>
  <si>
    <t>С0000062307</t>
  </si>
  <si>
    <t>С0000062308</t>
  </si>
  <si>
    <t>С0000062309</t>
  </si>
  <si>
    <t>С0000062311</t>
  </si>
  <si>
    <t>С0000062312</t>
  </si>
  <si>
    <t>С0000062315</t>
  </si>
  <si>
    <t>С0000062316</t>
  </si>
  <si>
    <t>С0000062317</t>
  </si>
  <si>
    <t>С0000062318</t>
  </si>
  <si>
    <t>С0000062319</t>
  </si>
  <si>
    <t>С0000062320</t>
  </si>
  <si>
    <t>С0000062321</t>
  </si>
  <si>
    <t>240*71*13</t>
  </si>
  <si>
    <t>200*250*500</t>
  </si>
  <si>
    <t>250*250*500</t>
  </si>
  <si>
    <t>375*250*500</t>
  </si>
  <si>
    <t>400*250*500</t>
  </si>
  <si>
    <t>300*250*500</t>
  </si>
  <si>
    <t>100*250*625</t>
  </si>
  <si>
    <t>150*250*625</t>
  </si>
  <si>
    <t>200*250*625</t>
  </si>
  <si>
    <t>250*250*625</t>
  </si>
  <si>
    <t>300*250*625</t>
  </si>
  <si>
    <t>375*250*625</t>
  </si>
  <si>
    <t>400*250*625</t>
  </si>
  <si>
    <t>75*250*625</t>
  </si>
  <si>
    <t>1250х100х250</t>
  </si>
  <si>
    <t>1250х150х250</t>
  </si>
  <si>
    <t>1250х200х250</t>
  </si>
  <si>
    <t>1500х100х250</t>
  </si>
  <si>
    <t>1500х150х250</t>
  </si>
  <si>
    <t>1500х200 х250</t>
  </si>
  <si>
    <t>2000х100х250</t>
  </si>
  <si>
    <t>2000х150х250</t>
  </si>
  <si>
    <t>2000х200х250</t>
  </si>
  <si>
    <t>240*71*12</t>
  </si>
  <si>
    <t>240*71*13,5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</si>
</sst>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i/>
      <sz val="11"/>
      <color rgb="FF7F7F7F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name val="Arial"/>
      <family val="2"/>
      <charset val="1"/>
    </font>
    <font>
      <sz val="11"/>
      <name val="Arial Cyr"/>
      <charset val="204"/>
    </font>
    <font>
      <b/>
      <sz val="11"/>
      <name val="Arial"/>
      <family val="2"/>
      <charset val="204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1"/>
    </font>
    <font>
      <sz val="8"/>
      <name val="Arial"/>
      <family val="2"/>
    </font>
    <font>
      <sz val="12"/>
      <color rgb="FF000000"/>
      <name val="Arial"/>
      <family val="2"/>
      <charset val="204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12"/>
      <name val="Arial Cyr"/>
      <charset val="204"/>
    </font>
    <font>
      <sz val="12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rgb="FFFAC090"/>
      </patternFill>
    </fill>
    <fill>
      <patternFill patternType="solid">
        <fgColor theme="0"/>
        <bgColor rgb="FFEBF1DE"/>
      </patternFill>
    </fill>
    <fill>
      <patternFill patternType="solid">
        <fgColor rgb="FFFFC000"/>
        <bgColor rgb="FFFFFF00"/>
      </patternFill>
    </fill>
    <fill>
      <patternFill patternType="solid">
        <fgColor rgb="FFFFFFFF"/>
        <bgColor rgb="FFEBF1DE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1D42"/>
        <bgColor indexed="64"/>
      </patternFill>
    </fill>
    <fill>
      <patternFill patternType="solid">
        <fgColor rgb="FFDF1E42"/>
        <bgColor indexed="64"/>
      </patternFill>
    </fill>
    <fill>
      <patternFill patternType="solid">
        <fgColor rgb="FFE6E6E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theme="4" tint="0.3999755851924192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rgb="FF9933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auto="1"/>
      </left>
      <right style="thin">
        <color rgb="FF993300"/>
      </right>
      <top style="thin">
        <color rgb="FF993300"/>
      </top>
      <bottom style="thin">
        <color rgb="FF993300"/>
      </bottom>
      <diagonal/>
    </border>
    <border>
      <left/>
      <right/>
      <top/>
      <bottom style="thin">
        <color indexed="64"/>
      </bottom>
      <diagonal/>
    </border>
    <border>
      <left style="thin">
        <color rgb="FF993300"/>
      </left>
      <right style="thin">
        <color rgb="FF993300"/>
      </right>
      <top style="thin">
        <color rgb="FF993300"/>
      </top>
      <bottom style="thin">
        <color rgb="FF993300"/>
      </bottom>
      <diagonal/>
    </border>
    <border>
      <left style="medium">
        <color auto="1"/>
      </left>
      <right style="thin">
        <color rgb="FF993300"/>
      </right>
      <top/>
      <bottom style="thin">
        <color rgb="FF993300"/>
      </bottom>
      <diagonal/>
    </border>
    <border>
      <left style="thin">
        <color rgb="FF993300"/>
      </left>
      <right style="thin">
        <color rgb="FF993300"/>
      </right>
      <top/>
      <bottom style="thin">
        <color rgb="FF9933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rgb="FF993300"/>
      </right>
      <top style="thin">
        <color rgb="FF993300"/>
      </top>
      <bottom/>
      <diagonal/>
    </border>
    <border>
      <left style="thin">
        <color rgb="FF993300"/>
      </left>
      <right style="thin">
        <color rgb="FF993300"/>
      </right>
      <top style="thin">
        <color rgb="FF9933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19" fillId="0" borderId="0"/>
  </cellStyleXfs>
  <cellXfs count="160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1" fontId="16" fillId="0" borderId="1" xfId="0" applyNumberFormat="1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left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16" fillId="0" borderId="19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Protection="1">
      <protection hidden="1"/>
    </xf>
    <xf numFmtId="0" fontId="2" fillId="0" borderId="28" xfId="0" applyFont="1" applyBorder="1" applyProtection="1">
      <protection hidden="1"/>
    </xf>
    <xf numFmtId="0" fontId="3" fillId="10" borderId="24" xfId="2" applyFont="1" applyFill="1" applyBorder="1" applyAlignment="1" applyProtection="1">
      <alignment horizontal="center" vertical="center" wrapText="1"/>
      <protection hidden="1"/>
    </xf>
    <xf numFmtId="0" fontId="3" fillId="10" borderId="25" xfId="2" applyFont="1" applyFill="1" applyBorder="1" applyAlignment="1" applyProtection="1">
      <alignment horizontal="center" vertical="center" wrapText="1"/>
      <protection hidden="1"/>
    </xf>
    <xf numFmtId="0" fontId="3" fillId="10" borderId="26" xfId="2" applyFont="1" applyFill="1" applyBorder="1" applyAlignment="1" applyProtection="1">
      <alignment horizontal="center" vertical="center" wrapText="1"/>
      <protection hidden="1"/>
    </xf>
    <xf numFmtId="0" fontId="2" fillId="0" borderId="19" xfId="0" applyFont="1" applyBorder="1" applyProtection="1">
      <protection hidden="1"/>
    </xf>
    <xf numFmtId="0" fontId="3" fillId="10" borderId="1" xfId="2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27" fillId="9" borderId="0" xfId="0" applyFont="1" applyFill="1" applyAlignment="1" applyProtection="1">
      <alignment horizontal="left"/>
      <protection locked="0"/>
    </xf>
    <xf numFmtId="0" fontId="27" fillId="9" borderId="0" xfId="0" applyFont="1" applyFill="1" applyAlignment="1" applyProtection="1">
      <alignment horizontal="left" vertical="center"/>
      <protection locked="0"/>
    </xf>
    <xf numFmtId="0" fontId="25" fillId="9" borderId="0" xfId="0" applyFont="1" applyFill="1" applyProtection="1">
      <protection locked="0"/>
    </xf>
    <xf numFmtId="0" fontId="25" fillId="9" borderId="0" xfId="0" applyFont="1" applyFill="1" applyAlignment="1" applyProtection="1">
      <alignment horizontal="center"/>
      <protection locked="0"/>
    </xf>
    <xf numFmtId="0" fontId="26" fillId="9" borderId="0" xfId="0" applyFont="1" applyFill="1" applyProtection="1">
      <protection locked="0"/>
    </xf>
    <xf numFmtId="0" fontId="25" fillId="9" borderId="0" xfId="0" applyFont="1" applyFill="1" applyAlignment="1" applyProtection="1">
      <alignment horizontal="left"/>
      <protection locked="0"/>
    </xf>
    <xf numFmtId="0" fontId="26" fillId="0" borderId="0" xfId="0" applyFont="1" applyFill="1" applyProtection="1">
      <protection locked="0"/>
    </xf>
    <xf numFmtId="0" fontId="25" fillId="0" borderId="0" xfId="0" applyFont="1" applyFill="1" applyAlignment="1" applyProtection="1">
      <alignment horizontal="left"/>
      <protection locked="0"/>
    </xf>
    <xf numFmtId="0" fontId="25" fillId="0" borderId="0" xfId="0" applyFont="1" applyFill="1" applyProtection="1">
      <protection locked="0"/>
    </xf>
    <xf numFmtId="0" fontId="26" fillId="0" borderId="0" xfId="0" applyFont="1" applyFill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4" borderId="4" xfId="2" applyFont="1" applyFill="1" applyBorder="1" applyAlignment="1" applyProtection="1">
      <alignment vertical="top" wrapText="1"/>
      <protection locked="0"/>
    </xf>
    <xf numFmtId="0" fontId="3" fillId="4" borderId="11" xfId="2" applyFont="1" applyFill="1" applyBorder="1" applyAlignment="1" applyProtection="1">
      <alignment vertical="top" wrapText="1"/>
      <protection locked="0"/>
    </xf>
    <xf numFmtId="0" fontId="3" fillId="4" borderId="5" xfId="2" applyFont="1" applyFill="1" applyBorder="1" applyAlignment="1" applyProtection="1">
      <alignment vertical="top" wrapText="1"/>
      <protection locked="0"/>
    </xf>
    <xf numFmtId="0" fontId="3" fillId="4" borderId="5" xfId="2" applyFont="1" applyFill="1" applyBorder="1" applyAlignment="1" applyProtection="1">
      <alignment horizontal="center" vertical="top" wrapText="1"/>
      <protection locked="0"/>
    </xf>
    <xf numFmtId="0" fontId="3" fillId="4" borderId="3" xfId="2" applyFont="1" applyFill="1" applyBorder="1" applyAlignment="1" applyProtection="1">
      <alignment vertical="top" wrapText="1"/>
      <protection locked="0"/>
    </xf>
    <xf numFmtId="0" fontId="3" fillId="2" borderId="4" xfId="2" applyFont="1" applyFill="1" applyBorder="1" applyAlignment="1" applyProtection="1">
      <alignment vertical="center" wrapText="1"/>
      <protection locked="0"/>
    </xf>
    <xf numFmtId="0" fontId="12" fillId="2" borderId="11" xfId="2" applyFont="1" applyFill="1" applyBorder="1" applyAlignment="1" applyProtection="1">
      <alignment horizontal="left" vertical="top" wrapText="1"/>
      <protection locked="0"/>
    </xf>
    <xf numFmtId="164" fontId="8" fillId="2" borderId="5" xfId="2" applyNumberFormat="1" applyFont="1" applyFill="1" applyBorder="1" applyAlignment="1" applyProtection="1">
      <alignment vertical="top" wrapText="1"/>
      <protection locked="0"/>
    </xf>
    <xf numFmtId="0" fontId="8" fillId="2" borderId="5" xfId="2" applyFont="1" applyFill="1" applyBorder="1" applyAlignment="1" applyProtection="1">
      <alignment vertical="top" wrapText="1"/>
      <protection locked="0"/>
    </xf>
    <xf numFmtId="0" fontId="8" fillId="2" borderId="5" xfId="2" applyFont="1" applyFill="1" applyBorder="1" applyAlignment="1" applyProtection="1">
      <alignment horizontal="center" vertical="top" wrapText="1"/>
      <protection locked="0"/>
    </xf>
    <xf numFmtId="164" fontId="8" fillId="2" borderId="7" xfId="2" applyNumberFormat="1" applyFont="1" applyFill="1" applyBorder="1" applyAlignment="1" applyProtection="1">
      <alignment vertical="top" wrapText="1"/>
      <protection locked="0"/>
    </xf>
    <xf numFmtId="0" fontId="5" fillId="3" borderId="4" xfId="2" applyFont="1" applyFill="1" applyBorder="1" applyAlignment="1" applyProtection="1">
      <alignment vertical="top" wrapText="1"/>
      <protection locked="0"/>
    </xf>
    <xf numFmtId="0" fontId="5" fillId="3" borderId="4" xfId="2" applyFont="1" applyFill="1" applyBorder="1" applyAlignment="1" applyProtection="1">
      <alignment horizontal="left" vertical="top"/>
      <protection locked="0"/>
    </xf>
    <xf numFmtId="164" fontId="11" fillId="3" borderId="4" xfId="0" applyNumberFormat="1" applyFont="1" applyFill="1" applyBorder="1" applyAlignment="1" applyProtection="1">
      <alignment horizontal="center" vertical="center"/>
      <protection locked="0"/>
    </xf>
    <xf numFmtId="1" fontId="10" fillId="3" borderId="4" xfId="2" applyNumberFormat="1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 applyProtection="1">
      <alignment horizontal="center"/>
      <protection locked="0"/>
    </xf>
    <xf numFmtId="2" fontId="11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3" borderId="4" xfId="2" applyFont="1" applyFill="1" applyBorder="1" applyAlignment="1" applyProtection="1">
      <alignment vertical="top" wrapText="1"/>
      <protection locked="0"/>
    </xf>
    <xf numFmtId="0" fontId="5" fillId="3" borderId="4" xfId="2" applyFont="1" applyFill="1" applyBorder="1" applyAlignment="1" applyProtection="1">
      <alignment horizontal="left" vertical="top" wrapText="1"/>
      <protection locked="0"/>
    </xf>
    <xf numFmtId="0" fontId="5" fillId="3" borderId="4" xfId="2" applyFont="1" applyFill="1" applyBorder="1" applyAlignment="1" applyProtection="1">
      <alignment horizontal="center" vertical="top" wrapText="1"/>
      <protection locked="0"/>
    </xf>
    <xf numFmtId="0" fontId="5" fillId="3" borderId="4" xfId="2" applyFont="1" applyFill="1" applyBorder="1" applyAlignment="1" applyProtection="1">
      <alignment vertical="center" wrapText="1"/>
      <protection locked="0"/>
    </xf>
    <xf numFmtId="0" fontId="5" fillId="3" borderId="4" xfId="2" applyFont="1" applyFill="1" applyBorder="1" applyAlignment="1" applyProtection="1">
      <alignment horizontal="left" vertical="center"/>
      <protection locked="0"/>
    </xf>
    <xf numFmtId="1" fontId="10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0" fillId="3" borderId="4" xfId="2" applyFont="1" applyFill="1" applyBorder="1" applyAlignment="1" applyProtection="1">
      <alignment vertical="center" wrapText="1"/>
      <protection locked="0"/>
    </xf>
    <xf numFmtId="0" fontId="5" fillId="3" borderId="4" xfId="2" applyFont="1" applyFill="1" applyBorder="1" applyAlignment="1" applyProtection="1">
      <alignment horizontal="left" vertical="center" wrapText="1"/>
      <protection locked="0"/>
    </xf>
    <xf numFmtId="0" fontId="5" fillId="3" borderId="4" xfId="2" applyFont="1" applyFill="1" applyBorder="1" applyAlignment="1" applyProtection="1">
      <alignment horizontal="center" vertical="center" wrapText="1"/>
      <protection locked="0"/>
    </xf>
    <xf numFmtId="0" fontId="7" fillId="2" borderId="4" xfId="2" applyFont="1" applyFill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7" fillId="2" borderId="4" xfId="2" applyFont="1" applyFill="1" applyBorder="1" applyAlignment="1" applyProtection="1">
      <alignment vertical="top" wrapText="1"/>
      <protection locked="0"/>
    </xf>
    <xf numFmtId="0" fontId="12" fillId="2" borderId="4" xfId="2" applyFont="1" applyFill="1" applyBorder="1" applyAlignment="1" applyProtection="1">
      <alignment horizontal="left" vertical="top" wrapText="1"/>
      <protection locked="0"/>
    </xf>
    <xf numFmtId="164" fontId="8" fillId="2" borderId="4" xfId="2" applyNumberFormat="1" applyFont="1" applyFill="1" applyBorder="1" applyAlignment="1" applyProtection="1">
      <alignment vertical="top" wrapText="1"/>
      <protection locked="0"/>
    </xf>
    <xf numFmtId="0" fontId="8" fillId="2" borderId="4" xfId="2" applyFont="1" applyFill="1" applyBorder="1" applyAlignment="1" applyProtection="1">
      <alignment horizontal="center" vertical="top" wrapText="1"/>
      <protection locked="0"/>
    </xf>
    <xf numFmtId="164" fontId="8" fillId="2" borderId="1" xfId="2" applyNumberFormat="1" applyFont="1" applyFill="1" applyBorder="1" applyAlignment="1" applyProtection="1">
      <alignment vertical="top" wrapText="1"/>
      <protection locked="0"/>
    </xf>
    <xf numFmtId="0" fontId="9" fillId="5" borderId="8" xfId="2" applyFont="1" applyFill="1" applyBorder="1" applyAlignment="1" applyProtection="1">
      <alignment vertical="top" wrapText="1"/>
      <protection locked="0"/>
    </xf>
    <xf numFmtId="0" fontId="9" fillId="5" borderId="4" xfId="2" applyFont="1" applyFill="1" applyBorder="1" applyAlignment="1" applyProtection="1">
      <alignment horizontal="left" vertical="top"/>
      <protection locked="0"/>
    </xf>
    <xf numFmtId="1" fontId="10" fillId="0" borderId="4" xfId="2" applyNumberFormat="1" applyFont="1" applyBorder="1" applyAlignment="1" applyProtection="1">
      <alignment horizontal="center" vertical="top" wrapText="1"/>
      <protection locked="0"/>
    </xf>
    <xf numFmtId="0" fontId="9" fillId="5" borderId="12" xfId="2" applyFont="1" applyFill="1" applyBorder="1" applyAlignment="1" applyProtection="1">
      <alignment vertical="top" wrapText="1"/>
      <protection locked="0"/>
    </xf>
    <xf numFmtId="0" fontId="9" fillId="5" borderId="4" xfId="2" applyFont="1" applyFill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9" fillId="5" borderId="4" xfId="2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left"/>
      <protection locked="0"/>
    </xf>
    <xf numFmtId="0" fontId="9" fillId="5" borderId="13" xfId="2" applyFont="1" applyFill="1" applyBorder="1" applyAlignment="1" applyProtection="1">
      <alignment horizontal="left" vertical="center"/>
      <protection locked="0"/>
    </xf>
    <xf numFmtId="164" fontId="11" fillId="3" borderId="13" xfId="0" applyNumberFormat="1" applyFont="1" applyFill="1" applyBorder="1" applyAlignment="1" applyProtection="1">
      <alignment horizontal="center" vertical="center"/>
      <protection locked="0"/>
    </xf>
    <xf numFmtId="0" fontId="7" fillId="2" borderId="1" xfId="2" applyFont="1" applyFill="1" applyBorder="1" applyAlignment="1" applyProtection="1">
      <alignment vertical="center" wrapText="1"/>
      <protection locked="0"/>
    </xf>
    <xf numFmtId="0" fontId="12" fillId="2" borderId="1" xfId="2" applyFont="1" applyFill="1" applyBorder="1" applyAlignment="1" applyProtection="1">
      <alignment horizontal="left" vertical="top" wrapText="1"/>
      <protection locked="0"/>
    </xf>
    <xf numFmtId="0" fontId="8" fillId="2" borderId="1" xfId="2" applyFont="1" applyFill="1" applyBorder="1" applyAlignment="1" applyProtection="1">
      <alignment horizontal="center" vertical="top" wrapText="1"/>
      <protection locked="0"/>
    </xf>
    <xf numFmtId="0" fontId="9" fillId="5" borderId="1" xfId="2" applyFont="1" applyFill="1" applyBorder="1" applyAlignment="1" applyProtection="1">
      <alignment vertical="top" wrapText="1"/>
      <protection locked="0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1" fontId="10" fillId="0" borderId="1" xfId="2" applyNumberFormat="1" applyFont="1" applyBorder="1" applyAlignment="1" applyProtection="1">
      <alignment horizontal="center" vertical="top" wrapText="1"/>
      <protection locked="0"/>
    </xf>
    <xf numFmtId="0" fontId="13" fillId="5" borderId="1" xfId="2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2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5" borderId="1" xfId="2" applyFont="1" applyFill="1" applyBorder="1" applyAlignment="1" applyProtection="1">
      <alignment horizontal="center" vertical="top"/>
      <protection locked="0"/>
    </xf>
    <xf numFmtId="0" fontId="11" fillId="5" borderId="1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3" fillId="5" borderId="1" xfId="2" applyFont="1" applyFill="1" applyBorder="1" applyAlignment="1" applyProtection="1">
      <alignment vertical="top" wrapText="1"/>
      <protection locked="0"/>
    </xf>
    <xf numFmtId="0" fontId="13" fillId="5" borderId="1" xfId="2" applyFont="1" applyFill="1" applyBorder="1" applyAlignment="1" applyProtection="1">
      <alignment horizontal="center" vertical="top" wrapText="1"/>
      <protection locked="0"/>
    </xf>
    <xf numFmtId="0" fontId="9" fillId="5" borderId="14" xfId="2" applyFont="1" applyFill="1" applyBorder="1" applyAlignment="1" applyProtection="1">
      <alignment vertical="top" wrapText="1"/>
      <protection locked="0"/>
    </xf>
    <xf numFmtId="164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1" xfId="2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0" fillId="6" borderId="0" xfId="0" applyFill="1" applyProtection="1">
      <protection locked="0"/>
    </xf>
    <xf numFmtId="0" fontId="27" fillId="8" borderId="0" xfId="0" applyFont="1" applyFill="1" applyAlignment="1" applyProtection="1">
      <alignment horizontal="left"/>
      <protection locked="0"/>
    </xf>
    <xf numFmtId="0" fontId="15" fillId="8" borderId="0" xfId="0" applyFont="1" applyFill="1" applyAlignment="1" applyProtection="1">
      <alignment horizontal="left" vertical="center"/>
      <protection locked="0"/>
    </xf>
    <xf numFmtId="0" fontId="0" fillId="8" borderId="0" xfId="0" applyFill="1" applyProtection="1">
      <protection locked="0"/>
    </xf>
    <xf numFmtId="0" fontId="0" fillId="8" borderId="0" xfId="0" applyFill="1" applyAlignment="1" applyProtection="1">
      <alignment horizontal="center"/>
      <protection locked="0"/>
    </xf>
    <xf numFmtId="0" fontId="26" fillId="8" borderId="0" xfId="0" applyFont="1" applyFill="1" applyProtection="1">
      <protection locked="0"/>
    </xf>
    <xf numFmtId="0" fontId="26" fillId="8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center"/>
      <protection locked="0"/>
    </xf>
    <xf numFmtId="0" fontId="26" fillId="0" borderId="0" xfId="0" applyFont="1" applyFill="1" applyAlignment="1" applyProtection="1">
      <alignment horizontal="left"/>
      <protection locked="0"/>
    </xf>
    <xf numFmtId="0" fontId="26" fillId="0" borderId="15" xfId="0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0" fontId="20" fillId="5" borderId="14" xfId="2" applyFont="1" applyFill="1" applyBorder="1" applyAlignment="1" applyProtection="1">
      <alignment vertical="top" wrapText="1"/>
      <protection locked="0"/>
    </xf>
    <xf numFmtId="0" fontId="12" fillId="2" borderId="5" xfId="2" applyFont="1" applyFill="1" applyBorder="1" applyAlignment="1" applyProtection="1">
      <alignment horizontal="center" vertical="top" wrapText="1"/>
      <protection locked="0"/>
    </xf>
    <xf numFmtId="0" fontId="21" fillId="5" borderId="16" xfId="2" applyFont="1" applyFill="1" applyBorder="1" applyAlignment="1" applyProtection="1">
      <alignment horizontal="center" vertical="top" wrapText="1"/>
      <protection locked="0"/>
    </xf>
    <xf numFmtId="0" fontId="5" fillId="3" borderId="4" xfId="2" applyFont="1" applyFill="1" applyBorder="1" applyAlignment="1" applyProtection="1">
      <alignment horizontal="center" vertical="top"/>
      <protection locked="0"/>
    </xf>
    <xf numFmtId="0" fontId="21" fillId="5" borderId="1" xfId="2" applyFont="1" applyFill="1" applyBorder="1" applyAlignment="1" applyProtection="1">
      <alignment horizontal="center" vertical="top"/>
      <protection locked="0"/>
    </xf>
    <xf numFmtId="164" fontId="22" fillId="0" borderId="1" xfId="2" applyNumberFormat="1" applyFont="1" applyBorder="1" applyAlignment="1" applyProtection="1">
      <alignment horizontal="center" vertical="top" wrapText="1"/>
      <protection locked="0"/>
    </xf>
    <xf numFmtId="0" fontId="20" fillId="5" borderId="17" xfId="2" applyFont="1" applyFill="1" applyBorder="1" applyAlignment="1" applyProtection="1">
      <alignment vertical="top" wrapText="1"/>
      <protection locked="0"/>
    </xf>
    <xf numFmtId="0" fontId="21" fillId="5" borderId="18" xfId="2" applyFont="1" applyFill="1" applyBorder="1" applyAlignment="1" applyProtection="1">
      <alignment horizontal="center" vertical="top" wrapText="1"/>
      <protection locked="0"/>
    </xf>
    <xf numFmtId="0" fontId="21" fillId="5" borderId="19" xfId="2" applyFont="1" applyFill="1" applyBorder="1" applyAlignment="1" applyProtection="1">
      <alignment horizontal="center" vertical="top"/>
      <protection locked="0"/>
    </xf>
    <xf numFmtId="164" fontId="22" fillId="0" borderId="19" xfId="2" applyNumberFormat="1" applyFont="1" applyBorder="1" applyAlignment="1" applyProtection="1">
      <alignment horizontal="center" vertical="top" wrapText="1"/>
      <protection locked="0"/>
    </xf>
    <xf numFmtId="0" fontId="20" fillId="0" borderId="14" xfId="2" applyFont="1" applyBorder="1" applyAlignment="1" applyProtection="1">
      <alignment vertical="top" wrapText="1"/>
      <protection locked="0"/>
    </xf>
    <xf numFmtId="0" fontId="21" fillId="0" borderId="16" xfId="2" applyFont="1" applyBorder="1" applyAlignment="1" applyProtection="1">
      <alignment horizontal="center" vertical="top" wrapText="1"/>
      <protection locked="0"/>
    </xf>
    <xf numFmtId="0" fontId="21" fillId="5" borderId="1" xfId="2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18" fillId="5" borderId="16" xfId="2" applyFont="1" applyFill="1" applyBorder="1" applyAlignment="1" applyProtection="1">
      <alignment horizontal="center" vertical="top" wrapText="1"/>
      <protection locked="0"/>
    </xf>
    <xf numFmtId="0" fontId="20" fillId="5" borderId="1" xfId="2" applyFont="1" applyFill="1" applyBorder="1" applyAlignment="1" applyProtection="1">
      <alignment vertical="center"/>
      <protection locked="0"/>
    </xf>
    <xf numFmtId="0" fontId="20" fillId="5" borderId="1" xfId="2" applyFont="1" applyFill="1" applyBorder="1" applyAlignment="1" applyProtection="1">
      <alignment horizontal="center" vertical="center"/>
      <protection locked="0"/>
    </xf>
    <xf numFmtId="0" fontId="20" fillId="5" borderId="21" xfId="2" applyFont="1" applyFill="1" applyBorder="1" applyAlignment="1" applyProtection="1">
      <alignment vertical="top" wrapText="1"/>
      <protection locked="0"/>
    </xf>
    <xf numFmtId="0" fontId="21" fillId="5" borderId="22" xfId="2" applyFont="1" applyFill="1" applyBorder="1" applyAlignment="1" applyProtection="1">
      <alignment horizontal="center" vertical="top" wrapText="1"/>
      <protection locked="0"/>
    </xf>
    <xf numFmtId="0" fontId="21" fillId="5" borderId="2" xfId="2" applyFont="1" applyFill="1" applyBorder="1" applyAlignment="1" applyProtection="1">
      <alignment horizontal="center" vertical="top"/>
      <protection locked="0"/>
    </xf>
    <xf numFmtId="164" fontId="22" fillId="0" borderId="2" xfId="2" applyNumberFormat="1" applyFont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vertical="center" wrapText="1"/>
      <protection locked="0"/>
    </xf>
    <xf numFmtId="0" fontId="12" fillId="2" borderId="1" xfId="2" applyFont="1" applyFill="1" applyBorder="1" applyAlignment="1" applyProtection="1">
      <alignment horizontal="center" vertical="top" wrapText="1"/>
      <protection locked="0"/>
    </xf>
    <xf numFmtId="0" fontId="8" fillId="2" borderId="1" xfId="2" applyFont="1" applyFill="1" applyBorder="1" applyAlignment="1" applyProtection="1">
      <alignment vertical="top" wrapText="1"/>
      <protection locked="0"/>
    </xf>
    <xf numFmtId="0" fontId="20" fillId="5" borderId="1" xfId="2" applyFont="1" applyFill="1" applyBorder="1" applyAlignment="1" applyProtection="1">
      <alignment vertical="top" wrapText="1"/>
      <protection locked="0"/>
    </xf>
    <xf numFmtId="0" fontId="21" fillId="5" borderId="1" xfId="2" applyFont="1" applyFill="1" applyBorder="1" applyAlignment="1" applyProtection="1">
      <alignment horizontal="center" vertical="top" wrapText="1"/>
      <protection locked="0"/>
    </xf>
    <xf numFmtId="0" fontId="5" fillId="3" borderId="1" xfId="2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3" borderId="1" xfId="2" applyFont="1" applyFill="1" applyBorder="1" applyAlignment="1" applyProtection="1">
      <alignment horizontal="center" vertical="top"/>
      <protection locked="0"/>
    </xf>
    <xf numFmtId="0" fontId="20" fillId="5" borderId="16" xfId="2" applyFont="1" applyFill="1" applyBorder="1" applyAlignment="1" applyProtection="1">
      <alignment vertical="top" wrapText="1"/>
      <protection locked="0"/>
    </xf>
    <xf numFmtId="0" fontId="20" fillId="5" borderId="14" xfId="2" applyFont="1" applyFill="1" applyBorder="1" applyAlignment="1" applyProtection="1">
      <alignment horizontal="left" vertical="center"/>
      <protection locked="0"/>
    </xf>
    <xf numFmtId="0" fontId="21" fillId="5" borderId="16" xfId="2" applyFont="1" applyFill="1" applyBorder="1" applyAlignment="1" applyProtection="1">
      <alignment horizontal="left" vertical="center" wrapText="1"/>
      <protection locked="0"/>
    </xf>
    <xf numFmtId="0" fontId="20" fillId="5" borderId="14" xfId="2" applyFont="1" applyFill="1" applyBorder="1" applyAlignment="1" applyProtection="1">
      <alignment horizontal="left" vertical="center" wrapText="1"/>
      <protection locked="0"/>
    </xf>
    <xf numFmtId="0" fontId="21" fillId="5" borderId="20" xfId="2" applyFont="1" applyFill="1" applyBorder="1" applyAlignment="1" applyProtection="1">
      <alignment horizontal="center" vertical="top"/>
      <protection locked="0"/>
    </xf>
    <xf numFmtId="0" fontId="24" fillId="7" borderId="23" xfId="3" applyNumberFormat="1" applyFont="1" applyFill="1" applyBorder="1" applyAlignment="1" applyProtection="1">
      <alignment horizontal="left" vertical="center" wrapText="1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1" fontId="24" fillId="7" borderId="23" xfId="3" applyNumberFormat="1" applyFont="1" applyFill="1" applyBorder="1" applyAlignment="1" applyProtection="1">
      <alignment horizontal="left" vertical="center" wrapText="1"/>
      <protection locked="0"/>
    </xf>
    <xf numFmtId="0" fontId="27" fillId="8" borderId="0" xfId="0" applyFont="1" applyFill="1" applyAlignment="1" applyProtection="1">
      <alignment horizontal="left" vertical="center"/>
      <protection locked="0"/>
    </xf>
    <xf numFmtId="0" fontId="26" fillId="8" borderId="0" xfId="0" applyFont="1" applyFill="1" applyAlignment="1" applyProtection="1">
      <alignment horizontal="center"/>
      <protection locked="0"/>
    </xf>
    <xf numFmtId="2" fontId="5" fillId="0" borderId="13" xfId="0" applyNumberFormat="1" applyFont="1" applyBorder="1" applyAlignment="1" applyProtection="1">
      <alignment horizontal="center"/>
      <protection locked="0"/>
    </xf>
    <xf numFmtId="1" fontId="11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3" borderId="1" xfId="2" applyFont="1" applyFill="1" applyBorder="1" applyAlignment="1" applyProtection="1">
      <alignment vertical="top" wrapText="1"/>
      <protection locked="0"/>
    </xf>
    <xf numFmtId="0" fontId="5" fillId="3" borderId="1" xfId="2" applyFont="1" applyFill="1" applyBorder="1" applyAlignment="1" applyProtection="1">
      <alignment horizontal="left" vertical="top" wrapText="1"/>
      <protection locked="0"/>
    </xf>
    <xf numFmtId="0" fontId="3" fillId="10" borderId="29" xfId="0" applyFont="1" applyFill="1" applyBorder="1" applyAlignment="1" applyProtection="1">
      <alignment horizontal="center" vertical="center" wrapText="1"/>
      <protection hidden="1"/>
    </xf>
    <xf numFmtId="0" fontId="3" fillId="10" borderId="26" xfId="0" applyFont="1" applyFill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26" fillId="8" borderId="15" xfId="0" applyFont="1" applyFill="1" applyBorder="1" applyAlignment="1" applyProtection="1">
      <alignment horizontal="center"/>
      <protection locked="0"/>
    </xf>
    <xf numFmtId="0" fontId="26" fillId="8" borderId="15" xfId="0" applyFont="1" applyFill="1" applyBorder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center"/>
      <protection locked="0"/>
    </xf>
    <xf numFmtId="0" fontId="26" fillId="9" borderId="0" xfId="0" applyFont="1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_СГЗ (объекты СПб и РП)" xfId="3"/>
    <cellStyle name="Пояснение" xfId="2" builtinId="53"/>
  </cellStyles>
  <dxfs count="16">
    <dxf>
      <font>
        <color rgb="FFDF1E42"/>
      </font>
      <fill>
        <patternFill>
          <bgColor rgb="FFDF1E42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DF1E42"/>
        </patternFill>
      </fill>
    </dxf>
    <dxf>
      <font>
        <color theme="0"/>
      </font>
    </dxf>
    <dxf>
      <font>
        <color rgb="FFFFC000"/>
      </font>
      <fill>
        <patternFill>
          <bgColor rgb="FFFFC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rgb="FFE01D42"/>
        </patternFill>
      </fill>
    </dxf>
    <dxf>
      <font>
        <color theme="0"/>
      </font>
    </dxf>
    <dxf>
      <font>
        <color rgb="FFE01D42"/>
      </font>
      <fill>
        <patternFill>
          <bgColor rgb="FFE01D42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E01D42"/>
        </patternFill>
      </fill>
    </dxf>
    <dxf>
      <font>
        <color theme="0"/>
      </font>
    </dxf>
    <dxf>
      <font>
        <color rgb="FFE01D42"/>
      </font>
      <fill>
        <patternFill>
          <bgColor rgb="FFE01D42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E01D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DF1E42"/>
      <color rgb="FFE6E6E6"/>
      <color rgb="FFC8C8C8"/>
      <color rgb="FFA60F2E"/>
      <color rgb="FF828282"/>
      <color rgb="FFE01D42"/>
      <color rgb="FF4E080D"/>
      <color rgb="FFF6486D"/>
      <color rgb="FFF64C70"/>
      <color rgb="FFDA0B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814510</xdr:colOff>
      <xdr:row>0</xdr:row>
      <xdr:rowOff>0</xdr:rowOff>
    </xdr:from>
    <xdr:ext cx="2562943" cy="1041096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4157" y="0"/>
          <a:ext cx="2562943" cy="1041096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762000</xdr:colOff>
          <xdr:row>4</xdr:row>
          <xdr:rowOff>104775</xdr:rowOff>
        </xdr:from>
        <xdr:to>
          <xdr:col>12</xdr:col>
          <xdr:colOff>5857875</xdr:colOff>
          <xdr:row>5</xdr:row>
          <xdr:rowOff>9525</xdr:rowOff>
        </xdr:to>
        <xdr:sp macro="" textlink="">
          <xdr:nvSpPr>
            <xdr:cNvPr id="22529" name="ComboBox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653145</xdr:colOff>
      <xdr:row>0</xdr:row>
      <xdr:rowOff>0</xdr:rowOff>
    </xdr:from>
    <xdr:ext cx="2562943" cy="1041096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5545" y="0"/>
          <a:ext cx="2562943" cy="1041096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762000</xdr:colOff>
          <xdr:row>4</xdr:row>
          <xdr:rowOff>104775</xdr:rowOff>
        </xdr:from>
        <xdr:to>
          <xdr:col>13</xdr:col>
          <xdr:colOff>5857875</xdr:colOff>
          <xdr:row>5</xdr:row>
          <xdr:rowOff>9525</xdr:rowOff>
        </xdr:to>
        <xdr:sp macro="" textlink="">
          <xdr:nvSpPr>
            <xdr:cNvPr id="23553" name="ComboBox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808346</xdr:colOff>
      <xdr:row>0</xdr:row>
      <xdr:rowOff>38100</xdr:rowOff>
    </xdr:from>
    <xdr:ext cx="2562943" cy="1041096"/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4046" y="38100"/>
          <a:ext cx="2562943" cy="1041096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762000</xdr:colOff>
          <xdr:row>4</xdr:row>
          <xdr:rowOff>123825</xdr:rowOff>
        </xdr:from>
        <xdr:to>
          <xdr:col>12</xdr:col>
          <xdr:colOff>5857875</xdr:colOff>
          <xdr:row>5</xdr:row>
          <xdr:rowOff>19050</xdr:rowOff>
        </xdr:to>
        <xdr:sp macro="" textlink="">
          <xdr:nvSpPr>
            <xdr:cNvPr id="19457" name="ComboBox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9">
    <tabColor rgb="FFC00000"/>
  </sheetPr>
  <dimension ref="A1:S36"/>
  <sheetViews>
    <sheetView showGridLines="0" view="pageBreakPreview" zoomScale="70" zoomScaleNormal="80" zoomScaleSheetLayoutView="70" workbookViewId="0">
      <pane ySplit="8" topLeftCell="A9" activePane="bottomLeft" state="frozen"/>
      <selection pane="bottomLeft" activeCell="M20" sqref="M20"/>
    </sheetView>
  </sheetViews>
  <sheetFormatPr defaultColWidth="8.85546875" defaultRowHeight="15" x14ac:dyDescent="0.25"/>
  <cols>
    <col min="1" max="1" width="126.7109375" style="18" hidden="1" customWidth="1"/>
    <col min="2" max="2" width="15.5703125" style="18" hidden="1" customWidth="1"/>
    <col min="3" max="3" width="9.28515625" style="20" hidden="1" customWidth="1"/>
    <col min="4" max="4" width="13.42578125" style="18" hidden="1" customWidth="1"/>
    <col min="5" max="6" width="16" style="21" hidden="1" customWidth="1"/>
    <col min="7" max="7" width="17" style="20" hidden="1" customWidth="1"/>
    <col min="8" max="8" width="152" style="18" hidden="1" customWidth="1"/>
    <col min="9" max="11" width="25.7109375" style="18" hidden="1" customWidth="1"/>
    <col min="12" max="12" width="9.140625" style="18" hidden="1" customWidth="1"/>
    <col min="13" max="13" width="126.7109375" style="18" customWidth="1"/>
    <col min="14" max="14" width="15.5703125" style="19" bestFit="1" customWidth="1"/>
    <col min="15" max="15" width="9.28515625" style="18" bestFit="1" customWidth="1"/>
    <col min="16" max="16" width="16.42578125" style="18" customWidth="1"/>
    <col min="17" max="18" width="16" style="18" bestFit="1" customWidth="1"/>
    <col min="19" max="19" width="17" style="18" customWidth="1"/>
    <col min="20" max="16384" width="8.85546875" style="18"/>
  </cols>
  <sheetData>
    <row r="1" spans="1:19" ht="42" customHeight="1" x14ac:dyDescent="0.5">
      <c r="A1" s="154" t="s">
        <v>247</v>
      </c>
      <c r="B1" s="154"/>
      <c r="C1" s="154"/>
      <c r="D1" s="154"/>
      <c r="E1" s="154"/>
      <c r="F1" s="154"/>
      <c r="G1" s="154"/>
      <c r="M1" s="155" t="s">
        <v>247</v>
      </c>
      <c r="N1" s="155"/>
      <c r="O1" s="155"/>
      <c r="P1" s="155"/>
      <c r="Q1" s="155"/>
      <c r="R1" s="155"/>
      <c r="S1" s="155"/>
    </row>
    <row r="2" spans="1:19" ht="31.5" x14ac:dyDescent="0.5">
      <c r="A2" s="154" t="s">
        <v>248</v>
      </c>
      <c r="B2" s="154"/>
      <c r="C2" s="154"/>
      <c r="D2" s="154"/>
      <c r="E2" s="154"/>
      <c r="F2" s="154"/>
      <c r="G2" s="154"/>
      <c r="J2" s="18" t="s">
        <v>70</v>
      </c>
      <c r="M2" s="155" t="s">
        <v>248</v>
      </c>
      <c r="N2" s="155"/>
      <c r="O2" s="155"/>
      <c r="P2" s="155"/>
      <c r="Q2" s="155"/>
      <c r="R2" s="155"/>
      <c r="S2" s="155"/>
    </row>
    <row r="3" spans="1:19" ht="5.25" customHeight="1" x14ac:dyDescent="0.25">
      <c r="O3" s="20"/>
      <c r="Q3" s="21"/>
      <c r="R3" s="21"/>
      <c r="S3" s="20"/>
    </row>
    <row r="4" spans="1:19" ht="5.25" customHeight="1" x14ac:dyDescent="0.25">
      <c r="O4" s="20"/>
      <c r="Q4" s="21"/>
      <c r="R4" s="21"/>
      <c r="S4" s="20"/>
    </row>
    <row r="5" spans="1:19" ht="39" customHeight="1" x14ac:dyDescent="0.35">
      <c r="G5" s="20">
        <v>49.38</v>
      </c>
      <c r="M5" s="99" t="s">
        <v>278</v>
      </c>
      <c r="N5" s="146"/>
      <c r="O5" s="103"/>
      <c r="P5" s="103"/>
      <c r="Q5" s="147"/>
      <c r="R5" s="147"/>
      <c r="S5" s="103"/>
    </row>
    <row r="6" spans="1:19" ht="12.75" customHeight="1" x14ac:dyDescent="0.25">
      <c r="M6" s="103" t="s">
        <v>277</v>
      </c>
      <c r="N6" s="104"/>
      <c r="O6" s="103"/>
      <c r="P6" s="156" t="s">
        <v>280</v>
      </c>
      <c r="Q6" s="156"/>
      <c r="R6" s="156"/>
      <c r="S6" s="156"/>
    </row>
    <row r="7" spans="1:19" s="20" customFormat="1" ht="24" customHeight="1" thickBot="1" x14ac:dyDescent="0.3">
      <c r="E7" s="105"/>
      <c r="F7" s="105"/>
      <c r="M7" s="28"/>
      <c r="N7" s="106"/>
      <c r="O7" s="28"/>
      <c r="P7" s="31"/>
      <c r="Q7" s="31"/>
      <c r="R7" s="31"/>
      <c r="S7" s="31"/>
    </row>
    <row r="8" spans="1:19" ht="32.25" thickBot="1" x14ac:dyDescent="0.3">
      <c r="A8" s="33" t="s">
        <v>0</v>
      </c>
      <c r="B8" s="33" t="s">
        <v>160</v>
      </c>
      <c r="C8" s="33" t="s">
        <v>1</v>
      </c>
      <c r="D8" s="33" t="s">
        <v>312</v>
      </c>
      <c r="E8" s="33" t="s">
        <v>185</v>
      </c>
      <c r="F8" s="33" t="s">
        <v>423</v>
      </c>
      <c r="G8" s="34" t="s">
        <v>424</v>
      </c>
      <c r="H8" s="96" t="s">
        <v>249</v>
      </c>
      <c r="I8" s="96" t="s">
        <v>252</v>
      </c>
      <c r="J8" s="96" t="s">
        <v>250</v>
      </c>
      <c r="K8" s="96" t="s">
        <v>251</v>
      </c>
      <c r="M8" s="13" t="s">
        <v>0</v>
      </c>
      <c r="N8" s="14" t="s">
        <v>160</v>
      </c>
      <c r="O8" s="14" t="s">
        <v>1</v>
      </c>
      <c r="P8" s="14" t="s">
        <v>429</v>
      </c>
      <c r="Q8" s="14" t="s">
        <v>185</v>
      </c>
      <c r="R8" s="152" t="s">
        <v>423</v>
      </c>
      <c r="S8" s="153" t="s">
        <v>424</v>
      </c>
    </row>
    <row r="9" spans="1:19" ht="15.75" x14ac:dyDescent="0.25">
      <c r="A9" s="35" t="s">
        <v>281</v>
      </c>
      <c r="B9" s="36">
        <v>1</v>
      </c>
      <c r="C9" s="37">
        <v>1</v>
      </c>
      <c r="D9" s="37">
        <v>1</v>
      </c>
      <c r="E9" s="38">
        <v>1</v>
      </c>
      <c r="F9" s="38">
        <v>1</v>
      </c>
      <c r="G9" s="39">
        <v>1</v>
      </c>
      <c r="H9" s="97" t="str">
        <f>CONCATENATE(A9,",",B9,",",C9,",",D9,",",E9,",",F9,",",G9)</f>
        <v xml:space="preserve"> Плитка керамическая клинкерная "Декор",1,1,1,1,1,1</v>
      </c>
      <c r="I9" s="18">
        <v>1</v>
      </c>
      <c r="J9" s="18">
        <f>IF(ISNUMBER(SEARCH($J$2,H9)),I9,"")</f>
        <v>1</v>
      </c>
      <c r="K9" s="18">
        <f>IFERROR(SMALL($J$9:$J$36,I9),"")</f>
        <v>1</v>
      </c>
      <c r="M9" s="16" t="str">
        <f>IFERROR(INDEX($A$9:$K$36,$K9,1),"")</f>
        <v xml:space="preserve"> Плитка керамическая клинкерная "Декор"</v>
      </c>
      <c r="N9" s="8">
        <f>IFERROR(INDEX($A$9:$K$36,$K9,2),"")</f>
        <v>1</v>
      </c>
      <c r="O9" s="9">
        <f>IFERROR(INDEX($A$9:$K$36,$K9,3),"")</f>
        <v>1</v>
      </c>
      <c r="P9" s="9">
        <f>IFERROR(INDEX($A$9:$K$36,$K9,4),"")</f>
        <v>1</v>
      </c>
      <c r="Q9" s="9">
        <f>IFERROR(INDEX($A$9:$K$36,$K9,5),"")</f>
        <v>1</v>
      </c>
      <c r="R9" s="9">
        <f>IFERROR(INDEX($A$9:$K$36,$K9,6),"")</f>
        <v>1</v>
      </c>
      <c r="S9" s="10">
        <f>IFERROR(INDEX($A$9:$K$36,$K9,7),"")</f>
        <v>1</v>
      </c>
    </row>
    <row r="10" spans="1:19" ht="15.75" x14ac:dyDescent="0.25">
      <c r="A10" s="40" t="s">
        <v>422</v>
      </c>
      <c r="B10" s="41"/>
      <c r="C10" s="42"/>
      <c r="D10" s="43"/>
      <c r="E10" s="44"/>
      <c r="F10" s="44"/>
      <c r="G10" s="45"/>
      <c r="H10" s="97" t="str">
        <f t="shared" ref="H10:H21" si="0">CONCATENATE(A10,",",B10,",",C10,",",D10,",",E10,",",F10,",",G10)</f>
        <v>● Декор,,,,,,</v>
      </c>
      <c r="I10" s="18">
        <v>2</v>
      </c>
      <c r="J10" s="18">
        <f t="shared" ref="J10:J36" si="1">IF(ISNUMBER(SEARCH($J$2,H10)),I10,"")</f>
        <v>2</v>
      </c>
      <c r="K10" s="18">
        <f t="shared" ref="K10:K36" si="2">IFERROR(SMALL($J$9:$J$36,I10),"")</f>
        <v>2</v>
      </c>
      <c r="M10" s="1" t="str">
        <f t="shared" ref="M10:M36" si="3">IFERROR(INDEX($A$9:$K$36,$K10,1),"")</f>
        <v>● Декор</v>
      </c>
      <c r="N10" s="2">
        <f t="shared" ref="N10:N36" si="4">IFERROR(INDEX($A$9:$K$36,$K10,2),"")</f>
        <v>0</v>
      </c>
      <c r="O10" s="3">
        <f t="shared" ref="O10:O36" si="5">IFERROR(INDEX($A$9:$K$36,$K10,3),"")</f>
        <v>0</v>
      </c>
      <c r="P10" s="3">
        <f t="shared" ref="P10:P36" si="6">IFERROR(INDEX($A$9:$K$36,$K10,4),"")</f>
        <v>0</v>
      </c>
      <c r="Q10" s="3">
        <f t="shared" ref="Q10:Q36" si="7">IFERROR(INDEX($A$9:$K$36,$K10,5),"")</f>
        <v>0</v>
      </c>
      <c r="R10" s="3">
        <f t="shared" ref="R10:R36" si="8">IFERROR(INDEX($A$9:$K$36,$K10,6),"")</f>
        <v>0</v>
      </c>
      <c r="S10" s="4">
        <f t="shared" ref="S10:S36" si="9">IFERROR(INDEX($A$9:$K$36,$K10,7),"")</f>
        <v>0</v>
      </c>
    </row>
    <row r="11" spans="1:19" ht="15.75" x14ac:dyDescent="0.25">
      <c r="A11" s="52" t="s">
        <v>296</v>
      </c>
      <c r="B11" s="53" t="s">
        <v>297</v>
      </c>
      <c r="C11" s="48" t="s">
        <v>50</v>
      </c>
      <c r="D11" s="54">
        <v>36</v>
      </c>
      <c r="E11" s="50" t="s">
        <v>481</v>
      </c>
      <c r="F11" s="148">
        <v>33.5</v>
      </c>
      <c r="G11" s="149">
        <f>F11*$G$5</f>
        <v>1654.23</v>
      </c>
      <c r="H11" s="97" t="str">
        <f t="shared" si="0"/>
        <v>Плитка клинкерная Антарес ДЕКОР сторона А красная_ркз,С0000076628,РКЗ,36,240*71*13,33,5,1654,23</v>
      </c>
      <c r="I11" s="18">
        <v>3</v>
      </c>
      <c r="J11" s="18">
        <f t="shared" si="1"/>
        <v>3</v>
      </c>
      <c r="K11" s="18">
        <f t="shared" si="2"/>
        <v>3</v>
      </c>
      <c r="M11" s="1" t="str">
        <f t="shared" si="3"/>
        <v>Плитка клинкерная Антарес ДЕКОР сторона А красная_ркз</v>
      </c>
      <c r="N11" s="2" t="str">
        <f t="shared" si="4"/>
        <v>С0000076628</v>
      </c>
      <c r="O11" s="3" t="str">
        <f t="shared" si="5"/>
        <v>РКЗ</v>
      </c>
      <c r="P11" s="3">
        <f t="shared" si="6"/>
        <v>36</v>
      </c>
      <c r="Q11" s="3" t="str">
        <f t="shared" si="7"/>
        <v>240*71*13</v>
      </c>
      <c r="R11" s="6">
        <f t="shared" si="8"/>
        <v>33.5</v>
      </c>
      <c r="S11" s="7">
        <f t="shared" si="9"/>
        <v>1654.23</v>
      </c>
    </row>
    <row r="12" spans="1:19" ht="15.75" x14ac:dyDescent="0.25">
      <c r="A12" s="52" t="s">
        <v>288</v>
      </c>
      <c r="B12" s="53" t="s">
        <v>289</v>
      </c>
      <c r="C12" s="48" t="s">
        <v>50</v>
      </c>
      <c r="D12" s="54">
        <v>32</v>
      </c>
      <c r="E12" s="50" t="s">
        <v>481</v>
      </c>
      <c r="F12" s="148">
        <v>33.5</v>
      </c>
      <c r="G12" s="149">
        <f t="shared" ref="G12:G36" si="10">F12*$G$5</f>
        <v>1654.23</v>
      </c>
      <c r="H12" s="97" t="str">
        <f t="shared" si="0"/>
        <v>Плитка клинкерная Антарес ДЕКОР (32шт/класс АIIа-1) сторона А красная_ркз,С0000078267,РКЗ,32,240*71*13,33,5,1654,23</v>
      </c>
      <c r="I12" s="18">
        <v>4</v>
      </c>
      <c r="J12" s="18">
        <f t="shared" si="1"/>
        <v>4</v>
      </c>
      <c r="K12" s="18">
        <f t="shared" si="2"/>
        <v>4</v>
      </c>
      <c r="M12" s="1" t="str">
        <f t="shared" si="3"/>
        <v>Плитка клинкерная Антарес ДЕКОР (32шт/класс АIIа-1) сторона А красная_ркз</v>
      </c>
      <c r="N12" s="2" t="str">
        <f t="shared" si="4"/>
        <v>С0000078267</v>
      </c>
      <c r="O12" s="3" t="str">
        <f t="shared" si="5"/>
        <v>РКЗ</v>
      </c>
      <c r="P12" s="3">
        <f t="shared" si="6"/>
        <v>32</v>
      </c>
      <c r="Q12" s="3" t="str">
        <f t="shared" si="7"/>
        <v>240*71*13</v>
      </c>
      <c r="R12" s="6">
        <f t="shared" si="8"/>
        <v>33.5</v>
      </c>
      <c r="S12" s="7">
        <f t="shared" si="9"/>
        <v>1654.23</v>
      </c>
    </row>
    <row r="13" spans="1:19" ht="15.75" x14ac:dyDescent="0.25">
      <c r="A13" s="52" t="s">
        <v>292</v>
      </c>
      <c r="B13" s="53" t="s">
        <v>293</v>
      </c>
      <c r="C13" s="48" t="s">
        <v>50</v>
      </c>
      <c r="D13" s="54">
        <v>28</v>
      </c>
      <c r="E13" s="50" t="s">
        <v>481</v>
      </c>
      <c r="F13" s="148">
        <v>33.5</v>
      </c>
      <c r="G13" s="149">
        <f t="shared" si="10"/>
        <v>1654.23</v>
      </c>
      <c r="H13" s="97" t="str">
        <f t="shared" si="0"/>
        <v>Плитка клинкерная Сириус ДЕКОР (28шт/класс АIIа-2)  сторона Б красная (резаная поверхность)_ркз,С0000078268,РКЗ,28,240*71*13,33,5,1654,23</v>
      </c>
      <c r="I13" s="18">
        <v>5</v>
      </c>
      <c r="J13" s="18">
        <f t="shared" si="1"/>
        <v>5</v>
      </c>
      <c r="K13" s="18">
        <f t="shared" si="2"/>
        <v>5</v>
      </c>
      <c r="M13" s="1" t="str">
        <f t="shared" si="3"/>
        <v>Плитка клинкерная Сириус ДЕКОР (28шт/класс АIIа-2)  сторона Б красная (резаная поверхность)_ркз</v>
      </c>
      <c r="N13" s="2" t="str">
        <f t="shared" si="4"/>
        <v>С0000078268</v>
      </c>
      <c r="O13" s="3" t="str">
        <f t="shared" si="5"/>
        <v>РКЗ</v>
      </c>
      <c r="P13" s="3">
        <f t="shared" si="6"/>
        <v>28</v>
      </c>
      <c r="Q13" s="3" t="str">
        <f t="shared" si="7"/>
        <v>240*71*13</v>
      </c>
      <c r="R13" s="6">
        <f t="shared" si="8"/>
        <v>33.5</v>
      </c>
      <c r="S13" s="7">
        <f t="shared" si="9"/>
        <v>1654.23</v>
      </c>
    </row>
    <row r="14" spans="1:19" ht="15.75" x14ac:dyDescent="0.25">
      <c r="A14" s="52" t="s">
        <v>294</v>
      </c>
      <c r="B14" s="53" t="s">
        <v>295</v>
      </c>
      <c r="C14" s="48" t="s">
        <v>50</v>
      </c>
      <c r="D14" s="54">
        <v>32</v>
      </c>
      <c r="E14" s="50" t="s">
        <v>481</v>
      </c>
      <c r="F14" s="148">
        <v>41.5</v>
      </c>
      <c r="G14" s="149">
        <f t="shared" si="10"/>
        <v>2049.27</v>
      </c>
      <c r="H14" s="97" t="str">
        <f t="shared" si="0"/>
        <v>Плитка клинкерная Альтаир ДЕКОР (32 шт) сторона А темно-красная_ркз,С0000077525,РКЗ,32,240*71*13,41,5,2049,27</v>
      </c>
      <c r="I14" s="18">
        <v>6</v>
      </c>
      <c r="J14" s="18">
        <f t="shared" si="1"/>
        <v>6</v>
      </c>
      <c r="K14" s="18">
        <f t="shared" si="2"/>
        <v>6</v>
      </c>
      <c r="M14" s="1" t="str">
        <f t="shared" si="3"/>
        <v>Плитка клинкерная Альтаир ДЕКОР (32 шт) сторона А темно-красная_ркз</v>
      </c>
      <c r="N14" s="2" t="str">
        <f t="shared" si="4"/>
        <v>С0000077525</v>
      </c>
      <c r="O14" s="3" t="str">
        <f t="shared" si="5"/>
        <v>РКЗ</v>
      </c>
      <c r="P14" s="3">
        <f t="shared" si="6"/>
        <v>32</v>
      </c>
      <c r="Q14" s="3" t="str">
        <f t="shared" si="7"/>
        <v>240*71*13</v>
      </c>
      <c r="R14" s="6">
        <f t="shared" si="8"/>
        <v>41.5</v>
      </c>
      <c r="S14" s="7">
        <f t="shared" si="9"/>
        <v>2049.27</v>
      </c>
    </row>
    <row r="15" spans="1:19" ht="15.75" x14ac:dyDescent="0.25">
      <c r="A15" s="52" t="s">
        <v>306</v>
      </c>
      <c r="B15" s="53" t="s">
        <v>307</v>
      </c>
      <c r="C15" s="48" t="s">
        <v>50</v>
      </c>
      <c r="D15" s="54">
        <v>36</v>
      </c>
      <c r="E15" s="50" t="s">
        <v>504</v>
      </c>
      <c r="F15" s="148">
        <v>41.5</v>
      </c>
      <c r="G15" s="149">
        <f t="shared" si="10"/>
        <v>2049.27</v>
      </c>
      <c r="H15" s="97" t="str">
        <f t="shared" si="0"/>
        <v>Плитка клинкерная Альтаир ДЕКОР сторона А темно-красная_ркз,С0000076625,РКЗ,36,240*71*12,41,5,2049,27</v>
      </c>
      <c r="I15" s="18">
        <v>7</v>
      </c>
      <c r="J15" s="18">
        <f t="shared" si="1"/>
        <v>7</v>
      </c>
      <c r="K15" s="18">
        <f t="shared" si="2"/>
        <v>7</v>
      </c>
      <c r="M15" s="1" t="str">
        <f t="shared" si="3"/>
        <v>Плитка клинкерная Альтаир ДЕКОР сторона А темно-красная_ркз</v>
      </c>
      <c r="N15" s="2" t="str">
        <f t="shared" si="4"/>
        <v>С0000076625</v>
      </c>
      <c r="O15" s="3" t="str">
        <f t="shared" si="5"/>
        <v>РКЗ</v>
      </c>
      <c r="P15" s="3">
        <f t="shared" si="6"/>
        <v>36</v>
      </c>
      <c r="Q15" s="3" t="str">
        <f t="shared" si="7"/>
        <v>240*71*12</v>
      </c>
      <c r="R15" s="6">
        <f t="shared" si="8"/>
        <v>41.5</v>
      </c>
      <c r="S15" s="7">
        <f t="shared" si="9"/>
        <v>2049.27</v>
      </c>
    </row>
    <row r="16" spans="1:19" ht="15.75" x14ac:dyDescent="0.25">
      <c r="A16" s="52" t="s">
        <v>402</v>
      </c>
      <c r="B16" s="53" t="s">
        <v>403</v>
      </c>
      <c r="C16" s="48" t="s">
        <v>50</v>
      </c>
      <c r="D16" s="54">
        <v>36</v>
      </c>
      <c r="E16" s="50" t="s">
        <v>504</v>
      </c>
      <c r="F16" s="148">
        <v>41.5</v>
      </c>
      <c r="G16" s="149">
        <f t="shared" si="10"/>
        <v>2049.27</v>
      </c>
      <c r="H16" s="97" t="str">
        <f t="shared" si="0"/>
        <v>Плитка клинкерная Вега ДЕКОР сторона Б темно-красная (резаная поверхность)_ркз,С0000076626,РКЗ,36,240*71*12,41,5,2049,27</v>
      </c>
      <c r="I16" s="18">
        <v>8</v>
      </c>
      <c r="J16" s="18">
        <f t="shared" si="1"/>
        <v>8</v>
      </c>
      <c r="K16" s="18">
        <f t="shared" si="2"/>
        <v>8</v>
      </c>
      <c r="M16" s="1" t="str">
        <f t="shared" si="3"/>
        <v>Плитка клинкерная Вега ДЕКОР сторона Б темно-красная (резаная поверхность)_ркз</v>
      </c>
      <c r="N16" s="2" t="str">
        <f t="shared" si="4"/>
        <v>С0000076626</v>
      </c>
      <c r="O16" s="3" t="str">
        <f t="shared" si="5"/>
        <v>РКЗ</v>
      </c>
      <c r="P16" s="3">
        <f t="shared" si="6"/>
        <v>36</v>
      </c>
      <c r="Q16" s="3" t="str">
        <f t="shared" si="7"/>
        <v>240*71*12</v>
      </c>
      <c r="R16" s="6">
        <f t="shared" si="8"/>
        <v>41.5</v>
      </c>
      <c r="S16" s="7">
        <f t="shared" si="9"/>
        <v>2049.27</v>
      </c>
    </row>
    <row r="17" spans="1:19" ht="15.75" x14ac:dyDescent="0.25">
      <c r="A17" s="52" t="s">
        <v>404</v>
      </c>
      <c r="B17" s="53" t="s">
        <v>405</v>
      </c>
      <c r="C17" s="48" t="s">
        <v>50</v>
      </c>
      <c r="D17" s="54">
        <v>34</v>
      </c>
      <c r="E17" s="50" t="s">
        <v>504</v>
      </c>
      <c r="F17" s="148">
        <v>41.5</v>
      </c>
      <c r="G17" s="149">
        <f t="shared" si="10"/>
        <v>2049.27</v>
      </c>
      <c r="H17" s="97" t="str">
        <f t="shared" si="0"/>
        <v>Плитка клинкерная Вега ДЕКОР (34 шт) сторона Б темно-красная (резаная поверхность)_ркз,С0000077527,РКЗ,34,240*71*12,41,5,2049,27</v>
      </c>
      <c r="I17" s="18">
        <v>9</v>
      </c>
      <c r="J17" s="18">
        <f t="shared" si="1"/>
        <v>9</v>
      </c>
      <c r="K17" s="18">
        <f t="shared" si="2"/>
        <v>9</v>
      </c>
      <c r="M17" s="1" t="str">
        <f t="shared" si="3"/>
        <v>Плитка клинкерная Вега ДЕКОР (34 шт) сторона Б темно-красная (резаная поверхность)_ркз</v>
      </c>
      <c r="N17" s="2" t="str">
        <f t="shared" si="4"/>
        <v>С0000077527</v>
      </c>
      <c r="O17" s="3" t="str">
        <f t="shared" si="5"/>
        <v>РКЗ</v>
      </c>
      <c r="P17" s="3">
        <f t="shared" si="6"/>
        <v>34</v>
      </c>
      <c r="Q17" s="3" t="str">
        <f t="shared" si="7"/>
        <v>240*71*12</v>
      </c>
      <c r="R17" s="6">
        <f t="shared" si="8"/>
        <v>41.5</v>
      </c>
      <c r="S17" s="7">
        <f t="shared" si="9"/>
        <v>2049.27</v>
      </c>
    </row>
    <row r="18" spans="1:19" ht="15.75" x14ac:dyDescent="0.25">
      <c r="A18" s="52" t="s">
        <v>298</v>
      </c>
      <c r="B18" s="53" t="s">
        <v>299</v>
      </c>
      <c r="C18" s="48" t="s">
        <v>50</v>
      </c>
      <c r="D18" s="54">
        <v>32</v>
      </c>
      <c r="E18" s="50" t="s">
        <v>481</v>
      </c>
      <c r="F18" s="148">
        <v>48</v>
      </c>
      <c r="G18" s="149">
        <f t="shared" si="10"/>
        <v>2370.2400000000002</v>
      </c>
      <c r="H18" s="97" t="str">
        <f t="shared" si="0"/>
        <v>Плитка клинкерная Орион ДЕКОР (32шт) сторона А коричневая_ркз,С0000077966,РКЗ,32,240*71*13,48,2370,24</v>
      </c>
      <c r="I18" s="18">
        <v>10</v>
      </c>
      <c r="J18" s="18">
        <f t="shared" si="1"/>
        <v>10</v>
      </c>
      <c r="K18" s="18">
        <f t="shared" si="2"/>
        <v>10</v>
      </c>
      <c r="M18" s="1" t="str">
        <f t="shared" si="3"/>
        <v>Плитка клинкерная Орион ДЕКОР (32шт) сторона А коричневая_ркз</v>
      </c>
      <c r="N18" s="2" t="str">
        <f t="shared" si="4"/>
        <v>С0000077966</v>
      </c>
      <c r="O18" s="3" t="str">
        <f t="shared" si="5"/>
        <v>РКЗ</v>
      </c>
      <c r="P18" s="3">
        <f t="shared" si="6"/>
        <v>32</v>
      </c>
      <c r="Q18" s="3" t="str">
        <f t="shared" si="7"/>
        <v>240*71*13</v>
      </c>
      <c r="R18" s="6">
        <f t="shared" si="8"/>
        <v>48</v>
      </c>
      <c r="S18" s="7">
        <f t="shared" si="9"/>
        <v>2370.2400000000002</v>
      </c>
    </row>
    <row r="19" spans="1:19" ht="15.75" x14ac:dyDescent="0.25">
      <c r="A19" s="52" t="s">
        <v>406</v>
      </c>
      <c r="B19" s="53" t="s">
        <v>407</v>
      </c>
      <c r="C19" s="48" t="s">
        <v>50</v>
      </c>
      <c r="D19" s="54">
        <v>36</v>
      </c>
      <c r="E19" s="50" t="s">
        <v>504</v>
      </c>
      <c r="F19" s="148">
        <v>48</v>
      </c>
      <c r="G19" s="149">
        <f t="shared" si="10"/>
        <v>2370.2400000000002</v>
      </c>
      <c r="H19" s="97" t="str">
        <f t="shared" si="0"/>
        <v>Плитка клинкерная Атик ДЕКОР сторона Б коричневая (резаная поверхность)_ркз,С0000076623,РКЗ,36,240*71*12,48,2370,24</v>
      </c>
      <c r="I19" s="18">
        <v>11</v>
      </c>
      <c r="J19" s="18">
        <f t="shared" si="1"/>
        <v>11</v>
      </c>
      <c r="K19" s="18">
        <f t="shared" si="2"/>
        <v>11</v>
      </c>
      <c r="M19" s="1" t="str">
        <f t="shared" si="3"/>
        <v>Плитка клинкерная Атик ДЕКОР сторона Б коричневая (резаная поверхность)_ркз</v>
      </c>
      <c r="N19" s="2" t="str">
        <f t="shared" si="4"/>
        <v>С0000076623</v>
      </c>
      <c r="O19" s="3" t="str">
        <f t="shared" si="5"/>
        <v>РКЗ</v>
      </c>
      <c r="P19" s="3">
        <f t="shared" si="6"/>
        <v>36</v>
      </c>
      <c r="Q19" s="3" t="str">
        <f t="shared" si="7"/>
        <v>240*71*12</v>
      </c>
      <c r="R19" s="6">
        <f t="shared" si="8"/>
        <v>48</v>
      </c>
      <c r="S19" s="7">
        <f t="shared" si="9"/>
        <v>2370.2400000000002</v>
      </c>
    </row>
    <row r="20" spans="1:19" ht="15.75" x14ac:dyDescent="0.25">
      <c r="A20" s="52" t="s">
        <v>290</v>
      </c>
      <c r="B20" s="53" t="s">
        <v>291</v>
      </c>
      <c r="C20" s="48" t="s">
        <v>50</v>
      </c>
      <c r="D20" s="54">
        <v>36</v>
      </c>
      <c r="E20" s="50" t="s">
        <v>504</v>
      </c>
      <c r="F20" s="148">
        <v>43.5</v>
      </c>
      <c r="G20" s="149">
        <f t="shared" si="10"/>
        <v>2148.0300000000002</v>
      </c>
      <c r="H20" s="97" t="str">
        <f t="shared" si="0"/>
        <v>Плитка клинкерная Галлея ДЕКОР сторона А красная (вишневый ангоб, ржавчина)_ркз,С0000076635,РКЗ,36,240*71*12,43,5,2148,03</v>
      </c>
      <c r="I20" s="18">
        <v>12</v>
      </c>
      <c r="J20" s="18">
        <f t="shared" si="1"/>
        <v>12</v>
      </c>
      <c r="K20" s="18">
        <f t="shared" si="2"/>
        <v>12</v>
      </c>
      <c r="M20" s="1" t="str">
        <f t="shared" si="3"/>
        <v>Плитка клинкерная Галлея ДЕКОР сторона А красная (вишневый ангоб, ржавчина)_ркз</v>
      </c>
      <c r="N20" s="2" t="str">
        <f t="shared" si="4"/>
        <v>С0000076635</v>
      </c>
      <c r="O20" s="3" t="str">
        <f t="shared" si="5"/>
        <v>РКЗ</v>
      </c>
      <c r="P20" s="3">
        <f t="shared" si="6"/>
        <v>36</v>
      </c>
      <c r="Q20" s="3" t="str">
        <f t="shared" si="7"/>
        <v>240*71*12</v>
      </c>
      <c r="R20" s="6">
        <f t="shared" si="8"/>
        <v>43.5</v>
      </c>
      <c r="S20" s="7">
        <f t="shared" si="9"/>
        <v>2148.0300000000002</v>
      </c>
    </row>
    <row r="21" spans="1:19" ht="15.75" x14ac:dyDescent="0.25">
      <c r="A21" s="52" t="s">
        <v>425</v>
      </c>
      <c r="B21" s="53" t="s">
        <v>426</v>
      </c>
      <c r="C21" s="48" t="s">
        <v>50</v>
      </c>
      <c r="D21" s="54">
        <v>32</v>
      </c>
      <c r="E21" s="50" t="s">
        <v>504</v>
      </c>
      <c r="F21" s="148">
        <v>43.5</v>
      </c>
      <c r="G21" s="149">
        <f t="shared" si="10"/>
        <v>2148.0300000000002</v>
      </c>
      <c r="H21" s="97" t="str">
        <f t="shared" si="0"/>
        <v>Плитка клинкерная Кассиопея ДЕКОР (32 шт) сторона А темно-красная (вишневый ангоб, ржавчина)_ркз,С0000078025,РКЗ,32,240*71*12,43,5,2148,03</v>
      </c>
      <c r="I21" s="18">
        <v>13</v>
      </c>
      <c r="J21" s="18">
        <f t="shared" si="1"/>
        <v>13</v>
      </c>
      <c r="K21" s="18">
        <f t="shared" si="2"/>
        <v>13</v>
      </c>
      <c r="M21" s="1" t="str">
        <f t="shared" si="3"/>
        <v>Плитка клинкерная Кассиопея ДЕКОР (32 шт) сторона А темно-красная (вишневый ангоб, ржавчина)_ркз</v>
      </c>
      <c r="N21" s="2" t="str">
        <f t="shared" si="4"/>
        <v>С0000078025</v>
      </c>
      <c r="O21" s="3" t="str">
        <f t="shared" si="5"/>
        <v>РКЗ</v>
      </c>
      <c r="P21" s="3">
        <f t="shared" si="6"/>
        <v>32</v>
      </c>
      <c r="Q21" s="3" t="str">
        <f t="shared" si="7"/>
        <v>240*71*12</v>
      </c>
      <c r="R21" s="6">
        <f t="shared" si="8"/>
        <v>43.5</v>
      </c>
      <c r="S21" s="7">
        <f t="shared" si="9"/>
        <v>2148.0300000000002</v>
      </c>
    </row>
    <row r="22" spans="1:19" ht="15.75" x14ac:dyDescent="0.25">
      <c r="A22" s="52" t="s">
        <v>300</v>
      </c>
      <c r="B22" s="53" t="s">
        <v>301</v>
      </c>
      <c r="C22" s="48" t="s">
        <v>50</v>
      </c>
      <c r="D22" s="54">
        <v>36</v>
      </c>
      <c r="E22" s="50" t="s">
        <v>504</v>
      </c>
      <c r="F22" s="148">
        <v>41.5</v>
      </c>
      <c r="G22" s="149">
        <f t="shared" si="10"/>
        <v>2049.27</v>
      </c>
      <c r="H22" s="97" t="str">
        <f t="shared" ref="H22:H36" si="11">CONCATENATE(A22,",",B22,",",C22,",",D22,",",E22,",",F22,",",G22)</f>
        <v>Плитка клинкерная Калиосто ДЕКОР сторона Б красная (оттиск линии)_ркз,С0000076636,РКЗ,36,240*71*12,41,5,2049,27</v>
      </c>
      <c r="I22" s="18">
        <v>14</v>
      </c>
      <c r="J22" s="18">
        <f t="shared" si="1"/>
        <v>14</v>
      </c>
      <c r="K22" s="18">
        <f t="shared" si="2"/>
        <v>14</v>
      </c>
      <c r="M22" s="1" t="str">
        <f t="shared" si="3"/>
        <v>Плитка клинкерная Калиосто ДЕКОР сторона Б красная (оттиск линии)_ркз</v>
      </c>
      <c r="N22" s="2" t="str">
        <f t="shared" si="4"/>
        <v>С0000076636</v>
      </c>
      <c r="O22" s="3" t="str">
        <f t="shared" si="5"/>
        <v>РКЗ</v>
      </c>
      <c r="P22" s="3">
        <f t="shared" si="6"/>
        <v>36</v>
      </c>
      <c r="Q22" s="3" t="str">
        <f t="shared" si="7"/>
        <v>240*71*12</v>
      </c>
      <c r="R22" s="6">
        <f t="shared" si="8"/>
        <v>41.5</v>
      </c>
      <c r="S22" s="7">
        <f t="shared" si="9"/>
        <v>2049.27</v>
      </c>
    </row>
    <row r="23" spans="1:19" ht="15.75" x14ac:dyDescent="0.25">
      <c r="A23" s="52" t="s">
        <v>310</v>
      </c>
      <c r="B23" s="53" t="s">
        <v>311</v>
      </c>
      <c r="C23" s="48" t="s">
        <v>50</v>
      </c>
      <c r="D23" s="54">
        <v>36</v>
      </c>
      <c r="E23" s="50" t="s">
        <v>504</v>
      </c>
      <c r="F23" s="148">
        <v>46</v>
      </c>
      <c r="G23" s="149">
        <f t="shared" si="10"/>
        <v>2271.48</v>
      </c>
      <c r="H23" s="97" t="str">
        <f t="shared" si="11"/>
        <v>Плитка клинкерная Клио ДЕКОР сторона А коричневая (черный матовый ангоб, белый шамот)_ркз,С0000076637,РКЗ,36,240*71*12,46,2271,48</v>
      </c>
      <c r="I23" s="18">
        <v>15</v>
      </c>
      <c r="J23" s="18">
        <f t="shared" si="1"/>
        <v>15</v>
      </c>
      <c r="K23" s="18">
        <f t="shared" si="2"/>
        <v>15</v>
      </c>
      <c r="M23" s="1" t="str">
        <f t="shared" si="3"/>
        <v>Плитка клинкерная Клио ДЕКОР сторона А коричневая (черный матовый ангоб, белый шамот)_ркз</v>
      </c>
      <c r="N23" s="2" t="str">
        <f t="shared" si="4"/>
        <v>С0000076637</v>
      </c>
      <c r="O23" s="3" t="str">
        <f t="shared" si="5"/>
        <v>РКЗ</v>
      </c>
      <c r="P23" s="3">
        <f t="shared" si="6"/>
        <v>36</v>
      </c>
      <c r="Q23" s="3" t="str">
        <f t="shared" si="7"/>
        <v>240*71*12</v>
      </c>
      <c r="R23" s="6">
        <f t="shared" si="8"/>
        <v>46</v>
      </c>
      <c r="S23" s="7">
        <f t="shared" si="9"/>
        <v>2271.48</v>
      </c>
    </row>
    <row r="24" spans="1:19" ht="15.75" x14ac:dyDescent="0.25">
      <c r="A24" s="52" t="s">
        <v>282</v>
      </c>
      <c r="B24" s="53" t="s">
        <v>283</v>
      </c>
      <c r="C24" s="48" t="s">
        <v>50</v>
      </c>
      <c r="D24" s="54">
        <v>34</v>
      </c>
      <c r="E24" s="50" t="s">
        <v>504</v>
      </c>
      <c r="F24" s="148">
        <v>46</v>
      </c>
      <c r="G24" s="149">
        <f t="shared" si="10"/>
        <v>2271.48</v>
      </c>
      <c r="H24" s="97" t="str">
        <f t="shared" si="11"/>
        <v>Плитка клинкерная Лира ДЕКОР (34шт/12) сторона Б коричневая (винтаж)_ркз,С0000077680,РКЗ,34,240*71*12,46,2271,48</v>
      </c>
      <c r="I24" s="18">
        <v>16</v>
      </c>
      <c r="J24" s="18">
        <f t="shared" si="1"/>
        <v>16</v>
      </c>
      <c r="K24" s="18">
        <f t="shared" si="2"/>
        <v>16</v>
      </c>
      <c r="M24" s="1" t="str">
        <f t="shared" si="3"/>
        <v>Плитка клинкерная Лира ДЕКОР (34шт/12) сторона Б коричневая (винтаж)_ркз</v>
      </c>
      <c r="N24" s="2" t="str">
        <f t="shared" si="4"/>
        <v>С0000077680</v>
      </c>
      <c r="O24" s="3" t="str">
        <f t="shared" si="5"/>
        <v>РКЗ</v>
      </c>
      <c r="P24" s="3">
        <f t="shared" si="6"/>
        <v>34</v>
      </c>
      <c r="Q24" s="3" t="str">
        <f t="shared" si="7"/>
        <v>240*71*12</v>
      </c>
      <c r="R24" s="6">
        <f t="shared" si="8"/>
        <v>46</v>
      </c>
      <c r="S24" s="7">
        <f t="shared" si="9"/>
        <v>2271.48</v>
      </c>
    </row>
    <row r="25" spans="1:19" ht="15.75" x14ac:dyDescent="0.25">
      <c r="A25" s="52" t="s">
        <v>286</v>
      </c>
      <c r="B25" s="53" t="s">
        <v>287</v>
      </c>
      <c r="C25" s="48" t="s">
        <v>50</v>
      </c>
      <c r="D25" s="54">
        <v>34</v>
      </c>
      <c r="E25" s="50" t="s">
        <v>481</v>
      </c>
      <c r="F25" s="148">
        <v>46</v>
      </c>
      <c r="G25" s="149">
        <f t="shared" si="10"/>
        <v>2271.48</v>
      </c>
      <c r="H25" s="97" t="str">
        <f t="shared" si="11"/>
        <v>Плитка клинкерная Лира ДЕКОР (34шт/13) сторона Б коричневая (винтаж2)_ркз,С0000078027,РКЗ,34,240*71*13,46,2271,48</v>
      </c>
      <c r="I25" s="18">
        <v>17</v>
      </c>
      <c r="J25" s="18">
        <f t="shared" si="1"/>
        <v>17</v>
      </c>
      <c r="K25" s="18">
        <f t="shared" si="2"/>
        <v>17</v>
      </c>
      <c r="M25" s="1" t="str">
        <f t="shared" si="3"/>
        <v>Плитка клинкерная Лира ДЕКОР (34шт/13) сторона Б коричневая (винтаж2)_ркз</v>
      </c>
      <c r="N25" s="2" t="str">
        <f t="shared" si="4"/>
        <v>С0000078027</v>
      </c>
      <c r="O25" s="3" t="str">
        <f t="shared" si="5"/>
        <v>РКЗ</v>
      </c>
      <c r="P25" s="3">
        <f t="shared" si="6"/>
        <v>34</v>
      </c>
      <c r="Q25" s="3" t="str">
        <f t="shared" si="7"/>
        <v>240*71*13</v>
      </c>
      <c r="R25" s="6">
        <f t="shared" si="8"/>
        <v>46</v>
      </c>
      <c r="S25" s="7">
        <f t="shared" si="9"/>
        <v>2271.48</v>
      </c>
    </row>
    <row r="26" spans="1:19" ht="15.75" x14ac:dyDescent="0.25">
      <c r="A26" s="52" t="s">
        <v>308</v>
      </c>
      <c r="B26" s="53" t="s">
        <v>309</v>
      </c>
      <c r="C26" s="48" t="s">
        <v>50</v>
      </c>
      <c r="D26" s="54">
        <v>34</v>
      </c>
      <c r="E26" s="50" t="s">
        <v>481</v>
      </c>
      <c r="F26" s="148">
        <v>46</v>
      </c>
      <c r="G26" s="149">
        <f t="shared" si="10"/>
        <v>2271.48</v>
      </c>
      <c r="H26" s="97" t="str">
        <f t="shared" si="11"/>
        <v>Плитка клинкерная Лира ДЕКОР (34шт/13) сторона Б коричневая (винтаж)_ркз,С0000077300,РКЗ,34,240*71*13,46,2271,48</v>
      </c>
      <c r="I26" s="18">
        <v>18</v>
      </c>
      <c r="J26" s="18">
        <f t="shared" si="1"/>
        <v>18</v>
      </c>
      <c r="K26" s="18">
        <f t="shared" si="2"/>
        <v>18</v>
      </c>
      <c r="M26" s="1" t="str">
        <f t="shared" si="3"/>
        <v>Плитка клинкерная Лира ДЕКОР (34шт/13) сторона Б коричневая (винтаж)_ркз</v>
      </c>
      <c r="N26" s="2" t="str">
        <f t="shared" si="4"/>
        <v>С0000077300</v>
      </c>
      <c r="O26" s="3" t="str">
        <f t="shared" si="5"/>
        <v>РКЗ</v>
      </c>
      <c r="P26" s="3">
        <f t="shared" si="6"/>
        <v>34</v>
      </c>
      <c r="Q26" s="3" t="str">
        <f t="shared" si="7"/>
        <v>240*71*13</v>
      </c>
      <c r="R26" s="6">
        <f t="shared" si="8"/>
        <v>46</v>
      </c>
      <c r="S26" s="7">
        <f t="shared" si="9"/>
        <v>2271.48</v>
      </c>
    </row>
    <row r="27" spans="1:19" ht="15.75" x14ac:dyDescent="0.25">
      <c r="A27" s="52" t="s">
        <v>302</v>
      </c>
      <c r="B27" s="53" t="s">
        <v>303</v>
      </c>
      <c r="C27" s="48" t="s">
        <v>50</v>
      </c>
      <c r="D27" s="54">
        <v>36</v>
      </c>
      <c r="E27" s="50" t="s">
        <v>504</v>
      </c>
      <c r="F27" s="148">
        <v>46</v>
      </c>
      <c r="G27" s="149">
        <f t="shared" si="10"/>
        <v>2271.48</v>
      </c>
      <c r="H27" s="97" t="str">
        <f t="shared" si="11"/>
        <v>Плитка клинкерная Лира ДЕКОР сторона Б коричневая (винтаж)_ркз,С0000076631,РКЗ,36,240*71*12,46,2271,48</v>
      </c>
      <c r="I27" s="18">
        <v>19</v>
      </c>
      <c r="J27" s="18">
        <f t="shared" si="1"/>
        <v>19</v>
      </c>
      <c r="K27" s="18">
        <f t="shared" si="2"/>
        <v>19</v>
      </c>
      <c r="M27" s="1" t="str">
        <f t="shared" si="3"/>
        <v>Плитка клинкерная Лира ДЕКОР сторона Б коричневая (винтаж)_ркз</v>
      </c>
      <c r="N27" s="2" t="str">
        <f t="shared" si="4"/>
        <v>С0000076631</v>
      </c>
      <c r="O27" s="3" t="str">
        <f t="shared" si="5"/>
        <v>РКЗ</v>
      </c>
      <c r="P27" s="3">
        <f t="shared" si="6"/>
        <v>36</v>
      </c>
      <c r="Q27" s="3" t="str">
        <f t="shared" si="7"/>
        <v>240*71*12</v>
      </c>
      <c r="R27" s="6">
        <f t="shared" si="8"/>
        <v>46</v>
      </c>
      <c r="S27" s="7">
        <f t="shared" si="9"/>
        <v>2271.48</v>
      </c>
    </row>
    <row r="28" spans="1:19" ht="15.75" x14ac:dyDescent="0.25">
      <c r="A28" s="52" t="s">
        <v>408</v>
      </c>
      <c r="B28" s="53" t="s">
        <v>409</v>
      </c>
      <c r="C28" s="48" t="s">
        <v>50</v>
      </c>
      <c r="D28" s="54">
        <v>36</v>
      </c>
      <c r="E28" s="50" t="s">
        <v>504</v>
      </c>
      <c r="F28" s="148">
        <v>48</v>
      </c>
      <c r="G28" s="149">
        <f t="shared" si="10"/>
        <v>2370.2400000000002</v>
      </c>
      <c r="H28" s="97" t="str">
        <f t="shared" si="11"/>
        <v>Плитка клинкерная Пульсар ДЕКОР сторона А коричневая (смесь порту, белый шамот)_ркз,С0000076634,РКЗ,36,240*71*12,48,2370,24</v>
      </c>
      <c r="I28" s="18">
        <v>20</v>
      </c>
      <c r="J28" s="18">
        <f t="shared" si="1"/>
        <v>20</v>
      </c>
      <c r="K28" s="18">
        <f t="shared" si="2"/>
        <v>20</v>
      </c>
      <c r="M28" s="1" t="str">
        <f t="shared" si="3"/>
        <v>Плитка клинкерная Пульсар ДЕКОР сторона А коричневая (смесь порту, белый шамот)_ркз</v>
      </c>
      <c r="N28" s="2" t="str">
        <f t="shared" si="4"/>
        <v>С0000076634</v>
      </c>
      <c r="O28" s="3" t="str">
        <f t="shared" si="5"/>
        <v>РКЗ</v>
      </c>
      <c r="P28" s="3">
        <f t="shared" si="6"/>
        <v>36</v>
      </c>
      <c r="Q28" s="3" t="str">
        <f t="shared" si="7"/>
        <v>240*71*12</v>
      </c>
      <c r="R28" s="6">
        <f t="shared" si="8"/>
        <v>48</v>
      </c>
      <c r="S28" s="7">
        <f t="shared" si="9"/>
        <v>2370.2400000000002</v>
      </c>
    </row>
    <row r="29" spans="1:19" ht="15.75" x14ac:dyDescent="0.25">
      <c r="A29" s="52" t="s">
        <v>410</v>
      </c>
      <c r="B29" s="53" t="s">
        <v>411</v>
      </c>
      <c r="C29" s="48" t="s">
        <v>50</v>
      </c>
      <c r="D29" s="54">
        <v>36</v>
      </c>
      <c r="E29" s="50" t="s">
        <v>504</v>
      </c>
      <c r="F29" s="148">
        <v>46</v>
      </c>
      <c r="G29" s="149">
        <f t="shared" si="10"/>
        <v>2271.48</v>
      </c>
      <c r="H29" s="97" t="str">
        <f t="shared" si="11"/>
        <v>Плитка клинкерная Фобос ДЕКОР сторона Б коричневая (оттиск линии)_ркз,С0000076633,РКЗ,36,240*71*12,46,2271,48</v>
      </c>
      <c r="I29" s="18">
        <v>21</v>
      </c>
      <c r="J29" s="18">
        <f t="shared" si="1"/>
        <v>21</v>
      </c>
      <c r="K29" s="18">
        <f t="shared" si="2"/>
        <v>21</v>
      </c>
      <c r="M29" s="1" t="str">
        <f t="shared" si="3"/>
        <v>Плитка клинкерная Фобос ДЕКОР сторона Б коричневая (оттиск линии)_ркз</v>
      </c>
      <c r="N29" s="2" t="str">
        <f t="shared" si="4"/>
        <v>С0000076633</v>
      </c>
      <c r="O29" s="3" t="str">
        <f t="shared" si="5"/>
        <v>РКЗ</v>
      </c>
      <c r="P29" s="3">
        <f t="shared" si="6"/>
        <v>36</v>
      </c>
      <c r="Q29" s="3" t="str">
        <f t="shared" si="7"/>
        <v>240*71*12</v>
      </c>
      <c r="R29" s="6">
        <f t="shared" si="8"/>
        <v>46</v>
      </c>
      <c r="S29" s="7">
        <f t="shared" si="9"/>
        <v>2271.48</v>
      </c>
    </row>
    <row r="30" spans="1:19" ht="15.75" x14ac:dyDescent="0.25">
      <c r="A30" s="52" t="s">
        <v>412</v>
      </c>
      <c r="B30" s="53" t="s">
        <v>413</v>
      </c>
      <c r="C30" s="48" t="s">
        <v>50</v>
      </c>
      <c r="D30" s="54">
        <v>28</v>
      </c>
      <c r="E30" s="50" t="s">
        <v>481</v>
      </c>
      <c r="F30" s="148">
        <v>46</v>
      </c>
      <c r="G30" s="149">
        <f t="shared" si="10"/>
        <v>2271.48</v>
      </c>
      <c r="H30" s="97" t="str">
        <f t="shared" si="11"/>
        <v>Плитка клинкерная Фобос ДЕКОР (28шт/класс АIIа-1)  сторона Б коричневая (оттиск)_ркз,С0000078405,РКЗ,28,240*71*13,46,2271,48</v>
      </c>
      <c r="I30" s="18">
        <v>22</v>
      </c>
      <c r="J30" s="18">
        <f t="shared" si="1"/>
        <v>22</v>
      </c>
      <c r="K30" s="18">
        <f t="shared" si="2"/>
        <v>22</v>
      </c>
      <c r="M30" s="1" t="str">
        <f t="shared" si="3"/>
        <v>Плитка клинкерная Фобос ДЕКОР (28шт/класс АIIа-1)  сторона Б коричневая (оттиск)_ркз</v>
      </c>
      <c r="N30" s="2" t="str">
        <f t="shared" si="4"/>
        <v>С0000078405</v>
      </c>
      <c r="O30" s="3" t="str">
        <f t="shared" si="5"/>
        <v>РКЗ</v>
      </c>
      <c r="P30" s="3">
        <f t="shared" si="6"/>
        <v>28</v>
      </c>
      <c r="Q30" s="3" t="str">
        <f t="shared" si="7"/>
        <v>240*71*13</v>
      </c>
      <c r="R30" s="6">
        <f t="shared" si="8"/>
        <v>46</v>
      </c>
      <c r="S30" s="7">
        <f t="shared" si="9"/>
        <v>2271.48</v>
      </c>
    </row>
    <row r="31" spans="1:19" ht="15.75" x14ac:dyDescent="0.25">
      <c r="A31" s="52" t="s">
        <v>414</v>
      </c>
      <c r="B31" s="53" t="s">
        <v>415</v>
      </c>
      <c r="C31" s="48" t="s">
        <v>50</v>
      </c>
      <c r="D31" s="54">
        <v>30</v>
      </c>
      <c r="E31" s="50" t="s">
        <v>505</v>
      </c>
      <c r="F31" s="148">
        <v>46</v>
      </c>
      <c r="G31" s="149">
        <f t="shared" si="10"/>
        <v>2271.48</v>
      </c>
      <c r="H31" s="97" t="str">
        <f t="shared" si="11"/>
        <v>Плитка клинкерная Фобос ДЕКОР (30шт/класс АIIа-1)  сторона Б коричневая (оттиск)_ркз,С0000078750,РКЗ,30,240*71*13,5,46,2271,48</v>
      </c>
      <c r="I31" s="18">
        <v>23</v>
      </c>
      <c r="J31" s="18">
        <f t="shared" si="1"/>
        <v>23</v>
      </c>
      <c r="K31" s="18">
        <f t="shared" si="2"/>
        <v>23</v>
      </c>
      <c r="M31" s="1" t="str">
        <f t="shared" si="3"/>
        <v>Плитка клинкерная Фобос ДЕКОР (30шт/класс АIIа-1)  сторона Б коричневая (оттиск)_ркз</v>
      </c>
      <c r="N31" s="2" t="str">
        <f t="shared" si="4"/>
        <v>С0000078750</v>
      </c>
      <c r="O31" s="3" t="str">
        <f t="shared" si="5"/>
        <v>РКЗ</v>
      </c>
      <c r="P31" s="3">
        <f t="shared" si="6"/>
        <v>30</v>
      </c>
      <c r="Q31" s="3" t="str">
        <f t="shared" si="7"/>
        <v>240*71*13,5</v>
      </c>
      <c r="R31" s="6">
        <f t="shared" si="8"/>
        <v>46</v>
      </c>
      <c r="S31" s="7">
        <f t="shared" si="9"/>
        <v>2271.48</v>
      </c>
    </row>
    <row r="32" spans="1:19" ht="15.75" x14ac:dyDescent="0.25">
      <c r="A32" s="52" t="s">
        <v>416</v>
      </c>
      <c r="B32" s="53" t="s">
        <v>417</v>
      </c>
      <c r="C32" s="48" t="s">
        <v>50</v>
      </c>
      <c r="D32" s="54">
        <v>28</v>
      </c>
      <c r="E32" s="50" t="s">
        <v>481</v>
      </c>
      <c r="F32" s="148">
        <v>46</v>
      </c>
      <c r="G32" s="149">
        <f t="shared" si="10"/>
        <v>2271.48</v>
      </c>
      <c r="H32" s="97" t="str">
        <f t="shared" si="11"/>
        <v>Плитка клинкерная Фобос ДЕКОР (28шт/класс АIIа-2)  сторона Б коричневая (оттиск)_ркз,С0000078349,РКЗ,28,240*71*13,46,2271,48</v>
      </c>
      <c r="I32" s="18">
        <v>24</v>
      </c>
      <c r="J32" s="18">
        <f t="shared" si="1"/>
        <v>24</v>
      </c>
      <c r="K32" s="18">
        <f t="shared" si="2"/>
        <v>24</v>
      </c>
      <c r="M32" s="1" t="str">
        <f t="shared" si="3"/>
        <v>Плитка клинкерная Фобос ДЕКОР (28шт/класс АIIа-2)  сторона Б коричневая (оттиск)_ркз</v>
      </c>
      <c r="N32" s="2" t="str">
        <f t="shared" si="4"/>
        <v>С0000078349</v>
      </c>
      <c r="O32" s="3" t="str">
        <f t="shared" si="5"/>
        <v>РКЗ</v>
      </c>
      <c r="P32" s="3">
        <f t="shared" si="6"/>
        <v>28</v>
      </c>
      <c r="Q32" s="3" t="str">
        <f t="shared" si="7"/>
        <v>240*71*13</v>
      </c>
      <c r="R32" s="6">
        <f t="shared" si="8"/>
        <v>46</v>
      </c>
      <c r="S32" s="7">
        <f t="shared" si="9"/>
        <v>2271.48</v>
      </c>
    </row>
    <row r="33" spans="1:19" ht="15.75" x14ac:dyDescent="0.25">
      <c r="A33" s="52" t="s">
        <v>304</v>
      </c>
      <c r="B33" s="53" t="s">
        <v>305</v>
      </c>
      <c r="C33" s="48" t="s">
        <v>50</v>
      </c>
      <c r="D33" s="54">
        <v>34</v>
      </c>
      <c r="E33" s="50" t="s">
        <v>504</v>
      </c>
      <c r="F33" s="148">
        <v>48</v>
      </c>
      <c r="G33" s="149">
        <f t="shared" si="10"/>
        <v>2370.2400000000002</v>
      </c>
      <c r="H33" s="97" t="str">
        <f t="shared" si="11"/>
        <v>Плитка клинкерная Фаварис ДЕКОР (34 шт) сторона А коричневая (ангоб частичный серебристый)_ркз,С0000077640,РКЗ,34,240*71*12,48,2370,24</v>
      </c>
      <c r="I33" s="18">
        <v>25</v>
      </c>
      <c r="J33" s="18">
        <f t="shared" si="1"/>
        <v>25</v>
      </c>
      <c r="K33" s="18">
        <f t="shared" si="2"/>
        <v>25</v>
      </c>
      <c r="M33" s="1" t="str">
        <f t="shared" si="3"/>
        <v>Плитка клинкерная Фаварис ДЕКОР (34 шт) сторона А коричневая (ангоб частичный серебристый)_ркз</v>
      </c>
      <c r="N33" s="2" t="str">
        <f t="shared" si="4"/>
        <v>С0000077640</v>
      </c>
      <c r="O33" s="3" t="str">
        <f t="shared" si="5"/>
        <v>РКЗ</v>
      </c>
      <c r="P33" s="3">
        <f t="shared" si="6"/>
        <v>34</v>
      </c>
      <c r="Q33" s="3" t="str">
        <f t="shared" si="7"/>
        <v>240*71*12</v>
      </c>
      <c r="R33" s="6">
        <f t="shared" si="8"/>
        <v>48</v>
      </c>
      <c r="S33" s="7">
        <f t="shared" si="9"/>
        <v>2370.2400000000002</v>
      </c>
    </row>
    <row r="34" spans="1:19" ht="15.75" x14ac:dyDescent="0.25">
      <c r="A34" s="52" t="s">
        <v>284</v>
      </c>
      <c r="B34" s="53" t="s">
        <v>285</v>
      </c>
      <c r="C34" s="48" t="s">
        <v>50</v>
      </c>
      <c r="D34" s="54">
        <v>34</v>
      </c>
      <c r="E34" s="50" t="s">
        <v>504</v>
      </c>
      <c r="F34" s="148">
        <v>48</v>
      </c>
      <c r="G34" s="149">
        <f t="shared" si="10"/>
        <v>2370.2400000000002</v>
      </c>
      <c r="H34" s="97" t="str">
        <f t="shared" si="11"/>
        <v>Плитка клинкерная Гелио ДЕКОР (34шт.) сторона А коричневый (черный глянцевый ангоб)_А,С0000077764,РКЗ,34,240*71*12,48,2370,24</v>
      </c>
      <c r="I34" s="18">
        <v>26</v>
      </c>
      <c r="J34" s="18">
        <f t="shared" si="1"/>
        <v>26</v>
      </c>
      <c r="K34" s="18">
        <f t="shared" si="2"/>
        <v>26</v>
      </c>
      <c r="M34" s="1" t="str">
        <f t="shared" si="3"/>
        <v>Плитка клинкерная Гелио ДЕКОР (34шт.) сторона А коричневый (черный глянцевый ангоб)_А</v>
      </c>
      <c r="N34" s="2" t="str">
        <f t="shared" si="4"/>
        <v>С0000077764</v>
      </c>
      <c r="O34" s="3" t="str">
        <f t="shared" si="5"/>
        <v>РКЗ</v>
      </c>
      <c r="P34" s="3">
        <f t="shared" si="6"/>
        <v>34</v>
      </c>
      <c r="Q34" s="3" t="str">
        <f t="shared" si="7"/>
        <v>240*71*12</v>
      </c>
      <c r="R34" s="6">
        <f t="shared" si="8"/>
        <v>48</v>
      </c>
      <c r="S34" s="7">
        <f t="shared" si="9"/>
        <v>2370.2400000000002</v>
      </c>
    </row>
    <row r="35" spans="1:19" ht="15.75" x14ac:dyDescent="0.25">
      <c r="A35" s="52" t="s">
        <v>418</v>
      </c>
      <c r="B35" s="53" t="s">
        <v>419</v>
      </c>
      <c r="C35" s="48" t="s">
        <v>50</v>
      </c>
      <c r="D35" s="54">
        <v>30</v>
      </c>
      <c r="E35" s="50" t="s">
        <v>505</v>
      </c>
      <c r="F35" s="148">
        <v>51</v>
      </c>
      <c r="G35" s="149">
        <f t="shared" si="10"/>
        <v>2518.38</v>
      </c>
      <c r="H35" s="97" t="str">
        <f t="shared" si="11"/>
        <v>Плитка клинкерная Титан ДЕКОР (30шт/класс АIIа-1) сторона А коричневая (серебряный ангоб полное нанесение)_ркз,С0000078749,РКЗ,30,240*71*13,5,51,2518,38</v>
      </c>
      <c r="I35" s="18">
        <v>27</v>
      </c>
      <c r="J35" s="18">
        <f t="shared" si="1"/>
        <v>27</v>
      </c>
      <c r="K35" s="18">
        <f t="shared" si="2"/>
        <v>27</v>
      </c>
      <c r="M35" s="1" t="str">
        <f t="shared" si="3"/>
        <v>Плитка клинкерная Титан ДЕКОР (30шт/класс АIIа-1) сторона А коричневая (серебряный ангоб полное нанесение)_ркз</v>
      </c>
      <c r="N35" s="2" t="str">
        <f t="shared" si="4"/>
        <v>С0000078749</v>
      </c>
      <c r="O35" s="3" t="str">
        <f t="shared" si="5"/>
        <v>РКЗ</v>
      </c>
      <c r="P35" s="3">
        <f t="shared" si="6"/>
        <v>30</v>
      </c>
      <c r="Q35" s="3" t="str">
        <f t="shared" si="7"/>
        <v>240*71*13,5</v>
      </c>
      <c r="R35" s="6">
        <f t="shared" si="8"/>
        <v>51</v>
      </c>
      <c r="S35" s="7">
        <f t="shared" si="9"/>
        <v>2518.38</v>
      </c>
    </row>
    <row r="36" spans="1:19" ht="15.75" x14ac:dyDescent="0.25">
      <c r="A36" s="150" t="s">
        <v>420</v>
      </c>
      <c r="B36" s="151" t="s">
        <v>421</v>
      </c>
      <c r="C36" s="94" t="s">
        <v>50</v>
      </c>
      <c r="D36" s="135">
        <v>32</v>
      </c>
      <c r="E36" s="50" t="s">
        <v>481</v>
      </c>
      <c r="F36" s="148">
        <v>51</v>
      </c>
      <c r="G36" s="149">
        <f t="shared" si="10"/>
        <v>2518.38</v>
      </c>
      <c r="H36" s="97" t="str">
        <f t="shared" si="11"/>
        <v>Плитка клинкерная Титан ДЕКОР (32шт/класс АIIа-2) сторона А коричневая (ангоб серебристый полное нанесение)_ркз,С0000078347,РКЗ,32,240*71*13,51,2518,38</v>
      </c>
      <c r="I36" s="18">
        <v>28</v>
      </c>
      <c r="J36" s="18">
        <f t="shared" si="1"/>
        <v>28</v>
      </c>
      <c r="K36" s="18">
        <f t="shared" si="2"/>
        <v>28</v>
      </c>
      <c r="M36" s="1" t="str">
        <f t="shared" si="3"/>
        <v>Плитка клинкерная Титан ДЕКОР (32шт/класс АIIа-2) сторона А коричневая (ангоб серебристый полное нанесение)_ркз</v>
      </c>
      <c r="N36" s="2" t="str">
        <f t="shared" si="4"/>
        <v>С0000078347</v>
      </c>
      <c r="O36" s="3" t="str">
        <f t="shared" si="5"/>
        <v>РКЗ</v>
      </c>
      <c r="P36" s="3">
        <f t="shared" si="6"/>
        <v>32</v>
      </c>
      <c r="Q36" s="3" t="str">
        <f t="shared" si="7"/>
        <v>240*71*13</v>
      </c>
      <c r="R36" s="6">
        <f t="shared" si="8"/>
        <v>51</v>
      </c>
      <c r="S36" s="7">
        <f t="shared" si="9"/>
        <v>2518.38</v>
      </c>
    </row>
  </sheetData>
  <sheetProtection algorithmName="SHA-512" hashValue="ITfckrwKQWnFSc3/yR7HqkVW8rUbuBCF12vq84pzn5zp6oPTwvGmrFm0c3bY17PNT5dn/YBUvBqLc+FTp+y2mA==" saltValue="TnHSduvq1J1PxUH28U6yew==" spinCount="100000" sheet="1" objects="1" scenarios="1" autoFilter="0"/>
  <mergeCells count="5">
    <mergeCell ref="A1:G1"/>
    <mergeCell ref="M1:S1"/>
    <mergeCell ref="A2:G2"/>
    <mergeCell ref="M2:S2"/>
    <mergeCell ref="P6:S6"/>
  </mergeCells>
  <conditionalFormatting sqref="M9:S36 M8:Q8">
    <cfRule type="cellIs" dxfId="15" priority="5" operator="equal">
      <formula>0</formula>
    </cfRule>
    <cfRule type="beginsWith" dxfId="14" priority="6" operator="beginsWith" text=" ">
      <formula>LEFT(M8,LEN(" "))=" "</formula>
    </cfRule>
    <cfRule type="beginsWith" dxfId="13" priority="7" operator="beginsWith" text="●">
      <formula>LEFT(M8,LEN("●"))="●"</formula>
    </cfRule>
    <cfRule type="cellIs" dxfId="12" priority="8" operator="equal">
      <formula>1</formula>
    </cfRule>
  </conditionalFormatting>
  <pageMargins left="0.7" right="0.7" top="0.75" bottom="0.75" header="0.3" footer="0.3"/>
  <pageSetup paperSize="9" scale="39" orientation="portrait" r:id="rId1"/>
  <drawing r:id="rId2"/>
  <legacyDrawing r:id="rId3"/>
  <controls>
    <mc:AlternateContent xmlns:mc="http://schemas.openxmlformats.org/markup-compatibility/2006">
      <mc:Choice Requires="x14">
        <control shapeId="22529" r:id="rId4" name="ComboBox1">
          <controlPr defaultSize="0" autoLine="0" linkedCell="J2" listFillRange="Поиск" r:id="rId5">
            <anchor moveWithCells="1">
              <from>
                <xdr:col>12</xdr:col>
                <xdr:colOff>762000</xdr:colOff>
                <xdr:row>4</xdr:row>
                <xdr:rowOff>104775</xdr:rowOff>
              </from>
              <to>
                <xdr:col>12</xdr:col>
                <xdr:colOff>5857875</xdr:colOff>
                <xdr:row>5</xdr:row>
                <xdr:rowOff>9525</xdr:rowOff>
              </to>
            </anchor>
          </controlPr>
        </control>
      </mc:Choice>
      <mc:Fallback>
        <control shapeId="22529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/>
  <dimension ref="A1:T95"/>
  <sheetViews>
    <sheetView showGridLines="0" view="pageBreakPreview" zoomScale="55" zoomScaleNormal="80" zoomScaleSheetLayoutView="55" workbookViewId="0">
      <pane ySplit="8" topLeftCell="A9" activePane="bottomLeft" state="frozen"/>
      <selection pane="bottomLeft" activeCell="AM22" sqref="AM22"/>
    </sheetView>
  </sheetViews>
  <sheetFormatPr defaultColWidth="8.85546875" defaultRowHeight="15" x14ac:dyDescent="0.25"/>
  <cols>
    <col min="1" max="1" width="126.7109375" style="18" hidden="1" customWidth="1"/>
    <col min="2" max="2" width="16.7109375" style="18" hidden="1" customWidth="1"/>
    <col min="3" max="3" width="15.5703125" style="21" hidden="1" customWidth="1"/>
    <col min="4" max="4" width="9.28515625" style="20" hidden="1" customWidth="1"/>
    <col min="5" max="5" width="13.42578125" style="18" hidden="1" customWidth="1"/>
    <col min="6" max="7" width="16" style="21" hidden="1" customWidth="1"/>
    <col min="8" max="8" width="17" style="18" hidden="1" customWidth="1"/>
    <col min="9" max="9" width="56.140625" style="18" hidden="1" customWidth="1"/>
    <col min="10" max="12" width="25.7109375" style="18" hidden="1" customWidth="1"/>
    <col min="13" max="13" width="9.140625" style="18" hidden="1" customWidth="1"/>
    <col min="14" max="14" width="126.7109375" style="18" customWidth="1"/>
    <col min="15" max="15" width="15.5703125" style="19" bestFit="1" customWidth="1"/>
    <col min="16" max="16" width="17.28515625" style="19" bestFit="1" customWidth="1"/>
    <col min="17" max="17" width="9.28515625" style="18" bestFit="1" customWidth="1"/>
    <col min="18" max="18" width="13.42578125" style="18" bestFit="1" customWidth="1"/>
    <col min="19" max="19" width="16" style="18" bestFit="1" customWidth="1"/>
    <col min="20" max="20" width="17" style="18" customWidth="1"/>
    <col min="21" max="16384" width="8.85546875" style="18"/>
  </cols>
  <sheetData>
    <row r="1" spans="1:20" ht="42" customHeight="1" x14ac:dyDescent="0.5">
      <c r="A1" s="154" t="s">
        <v>247</v>
      </c>
      <c r="B1" s="154"/>
      <c r="C1" s="154"/>
      <c r="D1" s="154"/>
      <c r="E1" s="154"/>
      <c r="F1" s="154"/>
      <c r="G1" s="154"/>
      <c r="H1" s="154"/>
      <c r="N1" s="155" t="s">
        <v>247</v>
      </c>
      <c r="O1" s="155"/>
      <c r="P1" s="155"/>
      <c r="Q1" s="155"/>
      <c r="R1" s="155"/>
      <c r="S1" s="155"/>
      <c r="T1" s="155"/>
    </row>
    <row r="2" spans="1:20" ht="31.5" x14ac:dyDescent="0.5">
      <c r="A2" s="154" t="s">
        <v>248</v>
      </c>
      <c r="B2" s="154"/>
      <c r="C2" s="154"/>
      <c r="D2" s="154"/>
      <c r="E2" s="154"/>
      <c r="F2" s="154"/>
      <c r="G2" s="154"/>
      <c r="H2" s="154"/>
      <c r="K2" s="18" t="s">
        <v>70</v>
      </c>
      <c r="N2" s="155" t="s">
        <v>248</v>
      </c>
      <c r="O2" s="155"/>
      <c r="P2" s="155"/>
      <c r="Q2" s="155"/>
      <c r="R2" s="155"/>
      <c r="S2" s="155"/>
      <c r="T2" s="155"/>
    </row>
    <row r="3" spans="1:20" ht="5.25" customHeight="1" x14ac:dyDescent="0.25">
      <c r="H3" s="20"/>
      <c r="Q3" s="20"/>
      <c r="S3" s="21"/>
      <c r="T3" s="20"/>
    </row>
    <row r="4" spans="1:20" ht="5.25" customHeight="1" x14ac:dyDescent="0.25">
      <c r="H4" s="20"/>
      <c r="Q4" s="20"/>
      <c r="S4" s="21"/>
      <c r="T4" s="20"/>
    </row>
    <row r="5" spans="1:20" ht="39" customHeight="1" x14ac:dyDescent="0.35">
      <c r="H5" s="98"/>
      <c r="N5" s="99" t="s">
        <v>278</v>
      </c>
      <c r="O5" s="100"/>
      <c r="P5" s="100"/>
      <c r="Q5" s="101"/>
      <c r="R5" s="101"/>
      <c r="S5" s="102"/>
      <c r="T5" s="101"/>
    </row>
    <row r="6" spans="1:20" ht="12.75" customHeight="1" x14ac:dyDescent="0.25">
      <c r="H6" s="20"/>
      <c r="N6" s="103" t="s">
        <v>277</v>
      </c>
      <c r="O6" s="104"/>
      <c r="P6" s="157" t="s">
        <v>280</v>
      </c>
      <c r="Q6" s="157"/>
      <c r="R6" s="157"/>
      <c r="S6" s="157"/>
      <c r="T6" s="157"/>
    </row>
    <row r="7" spans="1:20" s="20" customFormat="1" ht="24" customHeight="1" x14ac:dyDescent="0.25">
      <c r="C7" s="105"/>
      <c r="F7" s="105"/>
      <c r="G7" s="105"/>
      <c r="N7" s="28"/>
      <c r="O7" s="106"/>
      <c r="P7" s="107"/>
      <c r="Q7" s="107"/>
      <c r="R7" s="107"/>
      <c r="S7" s="107"/>
      <c r="T7" s="107"/>
    </row>
    <row r="8" spans="1:20" ht="27" customHeight="1" x14ac:dyDescent="0.25">
      <c r="A8" s="33" t="s">
        <v>0</v>
      </c>
      <c r="B8" s="33" t="s">
        <v>160</v>
      </c>
      <c r="C8" s="33" t="s">
        <v>389</v>
      </c>
      <c r="D8" s="33" t="s">
        <v>1</v>
      </c>
      <c r="E8" s="33" t="s">
        <v>3</v>
      </c>
      <c r="F8" s="33" t="s">
        <v>321</v>
      </c>
      <c r="G8" s="33" t="s">
        <v>185</v>
      </c>
      <c r="H8" s="108" t="s">
        <v>279</v>
      </c>
      <c r="I8" s="96" t="s">
        <v>249</v>
      </c>
      <c r="J8" s="96" t="s">
        <v>252</v>
      </c>
      <c r="K8" s="96" t="s">
        <v>250</v>
      </c>
      <c r="L8" s="96" t="s">
        <v>251</v>
      </c>
      <c r="N8" s="17" t="s">
        <v>0</v>
      </c>
      <c r="O8" s="17" t="s">
        <v>160</v>
      </c>
      <c r="P8" s="17" t="s">
        <v>322</v>
      </c>
      <c r="Q8" s="17" t="s">
        <v>1</v>
      </c>
      <c r="R8" s="17" t="s">
        <v>427</v>
      </c>
      <c r="S8" s="17" t="s">
        <v>428</v>
      </c>
      <c r="T8" s="17" t="s">
        <v>279</v>
      </c>
    </row>
    <row r="9" spans="1:20" ht="15.75" x14ac:dyDescent="0.25">
      <c r="A9" s="35" t="s">
        <v>313</v>
      </c>
      <c r="B9" s="36">
        <v>1</v>
      </c>
      <c r="C9" s="38">
        <v>1</v>
      </c>
      <c r="D9" s="37">
        <v>1</v>
      </c>
      <c r="E9" s="37">
        <v>1</v>
      </c>
      <c r="F9" s="38">
        <v>1</v>
      </c>
      <c r="G9" s="38">
        <v>1</v>
      </c>
      <c r="H9" s="32">
        <v>1</v>
      </c>
      <c r="I9" s="18" t="str">
        <f>CONCATENATE(A9,",",B9,",",C9,",",D9,",",E9,",",F9,",",G9,",",H9)</f>
        <v xml:space="preserve"> Сертоловский газобетонный завод (СГЗ),1,1,1,1,1,1,1</v>
      </c>
      <c r="J9" s="18">
        <v>1</v>
      </c>
      <c r="K9" s="18">
        <f>IF(ISNUMBER(SEARCH($K$2,I9)),J9,"")</f>
        <v>1</v>
      </c>
      <c r="L9" s="18">
        <f t="shared" ref="L9:L40" si="0">IFERROR(SMALL($K$9:$K$95,J9),"")</f>
        <v>1</v>
      </c>
      <c r="N9" s="1" t="str">
        <f t="shared" ref="N9:N72" si="1">IFERROR(INDEX($A$9:$L$95,$L9,1),"")</f>
        <v xml:space="preserve"> Сертоловский газобетонный завод (СГЗ)</v>
      </c>
      <c r="O9" s="2">
        <f t="shared" ref="O9:O72" si="2">IFERROR(INDEX($A$9:$L$95,$L9,2),"")</f>
        <v>1</v>
      </c>
      <c r="P9" s="3">
        <f t="shared" ref="P9:P72" si="3">IFERROR(INDEX($A$9:$L$95,$L9,3),"")</f>
        <v>1</v>
      </c>
      <c r="Q9" s="3">
        <f t="shared" ref="Q9:Q72" si="4">IFERROR(INDEX($A$9:$L$95,$L9,4),"")</f>
        <v>1</v>
      </c>
      <c r="R9" s="3">
        <f t="shared" ref="R9:R72" si="5">IFERROR(INDEX($A$9:$L$95,$L9,5),"")</f>
        <v>1</v>
      </c>
      <c r="S9" s="5">
        <f t="shared" ref="S9:S72" si="6">IFERROR(INDEX($A$9:$L$95,$L9,6),"")</f>
        <v>1</v>
      </c>
      <c r="T9" s="4">
        <f t="shared" ref="T9:T72" si="7">IFERROR(INDEX($A$9:$L$95,$L9,8),"")</f>
        <v>1</v>
      </c>
    </row>
    <row r="10" spans="1:20" ht="15.75" x14ac:dyDescent="0.25">
      <c r="A10" s="40" t="s">
        <v>314</v>
      </c>
      <c r="B10" s="53"/>
      <c r="C10" s="54"/>
      <c r="D10" s="48"/>
      <c r="E10" s="54"/>
      <c r="F10" s="50"/>
      <c r="G10" s="50"/>
      <c r="H10" s="32"/>
      <c r="I10" s="18" t="str">
        <f t="shared" ref="I10:I42" si="8">CONCATENATE(A10,",",B10,",",C10,",",D10,",",E10,",",F10,",",G10,",",H10)</f>
        <v>● D300,,,,,,,</v>
      </c>
      <c r="J10" s="18">
        <v>2</v>
      </c>
      <c r="K10" s="18">
        <f t="shared" ref="K10:K42" si="9">IF(ISNUMBER(SEARCH($K$2,I10)),J10,"")</f>
        <v>2</v>
      </c>
      <c r="L10" s="18">
        <f t="shared" si="0"/>
        <v>2</v>
      </c>
      <c r="N10" s="1" t="str">
        <f t="shared" si="1"/>
        <v>● D300</v>
      </c>
      <c r="O10" s="2">
        <f t="shared" si="2"/>
        <v>0</v>
      </c>
      <c r="P10" s="3">
        <f t="shared" si="3"/>
        <v>0</v>
      </c>
      <c r="Q10" s="3">
        <f t="shared" si="4"/>
        <v>0</v>
      </c>
      <c r="R10" s="3">
        <f t="shared" si="5"/>
        <v>0</v>
      </c>
      <c r="S10" s="5">
        <f t="shared" si="6"/>
        <v>0</v>
      </c>
      <c r="T10" s="4">
        <f t="shared" si="7"/>
        <v>0</v>
      </c>
    </row>
    <row r="11" spans="1:20" ht="15.75" x14ac:dyDescent="0.25">
      <c r="A11" s="109" t="s">
        <v>319</v>
      </c>
      <c r="B11" s="54" t="s">
        <v>433</v>
      </c>
      <c r="C11" s="54" t="s">
        <v>491</v>
      </c>
      <c r="D11" s="48" t="s">
        <v>320</v>
      </c>
      <c r="E11" s="54">
        <v>40</v>
      </c>
      <c r="F11" s="50">
        <v>1.875</v>
      </c>
      <c r="G11" s="50"/>
      <c r="H11" s="32">
        <v>7990</v>
      </c>
      <c r="I11" s="18" t="str">
        <f t="shared" si="8"/>
        <v>Блоки из газобетона ЛСР D300 / 300,С0000070029,300*250*625,СГЗ,40,1,875,,7990</v>
      </c>
      <c r="J11" s="18">
        <v>3</v>
      </c>
      <c r="K11" s="18">
        <f t="shared" si="9"/>
        <v>3</v>
      </c>
      <c r="L11" s="18">
        <f t="shared" si="0"/>
        <v>3</v>
      </c>
      <c r="N11" s="1" t="str">
        <f t="shared" si="1"/>
        <v>Блоки из газобетона ЛСР D300 / 300</v>
      </c>
      <c r="O11" s="2" t="str">
        <f t="shared" si="2"/>
        <v>С0000070029</v>
      </c>
      <c r="P11" s="3" t="str">
        <f t="shared" si="3"/>
        <v>300*250*625</v>
      </c>
      <c r="Q11" s="3" t="str">
        <f t="shared" si="4"/>
        <v>СГЗ</v>
      </c>
      <c r="R11" s="3">
        <f t="shared" si="5"/>
        <v>40</v>
      </c>
      <c r="S11" s="5">
        <f t="shared" si="6"/>
        <v>1.875</v>
      </c>
      <c r="T11" s="4">
        <f t="shared" si="7"/>
        <v>7990</v>
      </c>
    </row>
    <row r="12" spans="1:20" ht="15.75" x14ac:dyDescent="0.25">
      <c r="A12" s="40" t="s">
        <v>315</v>
      </c>
      <c r="B12" s="41"/>
      <c r="C12" s="110"/>
      <c r="D12" s="42"/>
      <c r="E12" s="43"/>
      <c r="F12" s="44"/>
      <c r="G12" s="44"/>
      <c r="H12" s="32"/>
      <c r="I12" s="18" t="str">
        <f t="shared" si="8"/>
        <v>● D400,,,,,,,</v>
      </c>
      <c r="J12" s="18">
        <v>4</v>
      </c>
      <c r="K12" s="18">
        <f t="shared" si="9"/>
        <v>4</v>
      </c>
      <c r="L12" s="18">
        <f t="shared" si="0"/>
        <v>4</v>
      </c>
      <c r="N12" s="1" t="str">
        <f t="shared" si="1"/>
        <v>● D400</v>
      </c>
      <c r="O12" s="2">
        <f t="shared" si="2"/>
        <v>0</v>
      </c>
      <c r="P12" s="3">
        <f t="shared" si="3"/>
        <v>0</v>
      </c>
      <c r="Q12" s="3">
        <f t="shared" si="4"/>
        <v>0</v>
      </c>
      <c r="R12" s="3">
        <f t="shared" si="5"/>
        <v>0</v>
      </c>
      <c r="S12" s="5">
        <f t="shared" si="6"/>
        <v>0</v>
      </c>
      <c r="T12" s="4">
        <f t="shared" si="7"/>
        <v>0</v>
      </c>
    </row>
    <row r="13" spans="1:20" ht="15.75" x14ac:dyDescent="0.25">
      <c r="A13" s="109" t="s">
        <v>323</v>
      </c>
      <c r="B13" s="111" t="s">
        <v>432</v>
      </c>
      <c r="C13" s="112" t="s">
        <v>487</v>
      </c>
      <c r="D13" s="48" t="s">
        <v>320</v>
      </c>
      <c r="E13" s="113">
        <v>128</v>
      </c>
      <c r="F13" s="114">
        <v>2</v>
      </c>
      <c r="G13" s="50"/>
      <c r="H13" s="32">
        <v>7890</v>
      </c>
      <c r="I13" s="18" t="str">
        <f t="shared" si="8"/>
        <v>Блоки из газобетона ЛСР D400 / 100,С0000060970,100*250*625,СГЗ,128,2,,7890</v>
      </c>
      <c r="J13" s="18">
        <v>5</v>
      </c>
      <c r="K13" s="18">
        <f t="shared" si="9"/>
        <v>5</v>
      </c>
      <c r="L13" s="18">
        <f t="shared" si="0"/>
        <v>5</v>
      </c>
      <c r="N13" s="1" t="str">
        <f t="shared" si="1"/>
        <v>Блоки из газобетона ЛСР D400 / 100</v>
      </c>
      <c r="O13" s="2" t="str">
        <f t="shared" si="2"/>
        <v>С0000060970</v>
      </c>
      <c r="P13" s="3" t="str">
        <f t="shared" si="3"/>
        <v>100*250*625</v>
      </c>
      <c r="Q13" s="3" t="str">
        <f t="shared" si="4"/>
        <v>СГЗ</v>
      </c>
      <c r="R13" s="3">
        <f t="shared" si="5"/>
        <v>128</v>
      </c>
      <c r="S13" s="5">
        <f t="shared" si="6"/>
        <v>2</v>
      </c>
      <c r="T13" s="4">
        <f t="shared" si="7"/>
        <v>7890</v>
      </c>
    </row>
    <row r="14" spans="1:20" ht="15.75" x14ac:dyDescent="0.25">
      <c r="A14" s="109" t="s">
        <v>324</v>
      </c>
      <c r="B14" s="111" t="s">
        <v>434</v>
      </c>
      <c r="C14" s="112" t="s">
        <v>488</v>
      </c>
      <c r="D14" s="48" t="s">
        <v>320</v>
      </c>
      <c r="E14" s="113">
        <v>80</v>
      </c>
      <c r="F14" s="114">
        <v>1.875</v>
      </c>
      <c r="G14" s="50"/>
      <c r="H14" s="32">
        <v>7890</v>
      </c>
      <c r="I14" s="18" t="str">
        <f t="shared" si="8"/>
        <v>Блоки из газобетона ЛСР D400 / 150,С0000060971,150*250*625,СГЗ,80,1,875,,7890</v>
      </c>
      <c r="J14" s="18">
        <v>6</v>
      </c>
      <c r="K14" s="18">
        <f t="shared" si="9"/>
        <v>6</v>
      </c>
      <c r="L14" s="18">
        <f t="shared" si="0"/>
        <v>6</v>
      </c>
      <c r="N14" s="1" t="str">
        <f t="shared" si="1"/>
        <v>Блоки из газобетона ЛСР D400 / 150</v>
      </c>
      <c r="O14" s="2" t="str">
        <f t="shared" si="2"/>
        <v>С0000060971</v>
      </c>
      <c r="P14" s="3" t="str">
        <f t="shared" si="3"/>
        <v>150*250*625</v>
      </c>
      <c r="Q14" s="3" t="str">
        <f t="shared" si="4"/>
        <v>СГЗ</v>
      </c>
      <c r="R14" s="3">
        <f t="shared" si="5"/>
        <v>80</v>
      </c>
      <c r="S14" s="5">
        <f t="shared" si="6"/>
        <v>1.875</v>
      </c>
      <c r="T14" s="4">
        <f t="shared" si="7"/>
        <v>7890</v>
      </c>
    </row>
    <row r="15" spans="1:20" ht="15.75" x14ac:dyDescent="0.25">
      <c r="A15" s="109" t="s">
        <v>325</v>
      </c>
      <c r="B15" s="111" t="s">
        <v>435</v>
      </c>
      <c r="C15" s="112" t="s">
        <v>489</v>
      </c>
      <c r="D15" s="48" t="s">
        <v>320</v>
      </c>
      <c r="E15" s="113">
        <v>64</v>
      </c>
      <c r="F15" s="114">
        <v>2</v>
      </c>
      <c r="G15" s="50"/>
      <c r="H15" s="32">
        <v>7890</v>
      </c>
      <c r="I15" s="18" t="str">
        <f t="shared" si="8"/>
        <v>Блоки из газобетона ЛСР D400 / 200,С0000060972,200*250*625,СГЗ,64,2,,7890</v>
      </c>
      <c r="J15" s="18">
        <v>7</v>
      </c>
      <c r="K15" s="18">
        <f t="shared" si="9"/>
        <v>7</v>
      </c>
      <c r="L15" s="18">
        <f t="shared" si="0"/>
        <v>7</v>
      </c>
      <c r="N15" s="1" t="str">
        <f t="shared" si="1"/>
        <v>Блоки из газобетона ЛСР D400 / 200</v>
      </c>
      <c r="O15" s="2" t="str">
        <f t="shared" si="2"/>
        <v>С0000060972</v>
      </c>
      <c r="P15" s="3" t="str">
        <f t="shared" si="3"/>
        <v>200*250*625</v>
      </c>
      <c r="Q15" s="3" t="str">
        <f t="shared" si="4"/>
        <v>СГЗ</v>
      </c>
      <c r="R15" s="3">
        <f t="shared" si="5"/>
        <v>64</v>
      </c>
      <c r="S15" s="5">
        <f t="shared" si="6"/>
        <v>2</v>
      </c>
      <c r="T15" s="4">
        <f t="shared" si="7"/>
        <v>7890</v>
      </c>
    </row>
    <row r="16" spans="1:20" ht="15.75" x14ac:dyDescent="0.25">
      <c r="A16" s="109" t="s">
        <v>326</v>
      </c>
      <c r="B16" s="111" t="s">
        <v>436</v>
      </c>
      <c r="C16" s="112" t="s">
        <v>490</v>
      </c>
      <c r="D16" s="48" t="s">
        <v>320</v>
      </c>
      <c r="E16" s="113">
        <v>48</v>
      </c>
      <c r="F16" s="114">
        <v>1.875</v>
      </c>
      <c r="G16" s="50"/>
      <c r="H16" s="32">
        <v>7890</v>
      </c>
      <c r="I16" s="18" t="str">
        <f t="shared" si="8"/>
        <v>Блоки из газобетона ЛСР D400 / 250,С0000060973,250*250*625,СГЗ,48,1,875,,7890</v>
      </c>
      <c r="J16" s="18">
        <v>8</v>
      </c>
      <c r="K16" s="18">
        <f t="shared" si="9"/>
        <v>8</v>
      </c>
      <c r="L16" s="18">
        <f t="shared" si="0"/>
        <v>8</v>
      </c>
      <c r="N16" s="1" t="str">
        <f t="shared" si="1"/>
        <v>Блоки из газобетона ЛСР D400 / 250</v>
      </c>
      <c r="O16" s="2" t="str">
        <f t="shared" si="2"/>
        <v>С0000060973</v>
      </c>
      <c r="P16" s="3" t="str">
        <f t="shared" si="3"/>
        <v>250*250*625</v>
      </c>
      <c r="Q16" s="3" t="str">
        <f t="shared" si="4"/>
        <v>СГЗ</v>
      </c>
      <c r="R16" s="3">
        <f t="shared" si="5"/>
        <v>48</v>
      </c>
      <c r="S16" s="5">
        <f t="shared" si="6"/>
        <v>1.875</v>
      </c>
      <c r="T16" s="4">
        <f t="shared" si="7"/>
        <v>7890</v>
      </c>
    </row>
    <row r="17" spans="1:20" ht="15.75" x14ac:dyDescent="0.25">
      <c r="A17" s="109" t="s">
        <v>327</v>
      </c>
      <c r="B17" s="111" t="s">
        <v>437</v>
      </c>
      <c r="C17" s="112" t="s">
        <v>491</v>
      </c>
      <c r="D17" s="48" t="s">
        <v>320</v>
      </c>
      <c r="E17" s="113">
        <v>40</v>
      </c>
      <c r="F17" s="114">
        <v>1.875</v>
      </c>
      <c r="G17" s="50"/>
      <c r="H17" s="32">
        <v>7890</v>
      </c>
      <c r="I17" s="18" t="str">
        <f t="shared" si="8"/>
        <v>Блоки из газобетона ЛСР D400 / 300,С0000060974,300*250*625,СГЗ,40,1,875,,7890</v>
      </c>
      <c r="J17" s="18">
        <v>9</v>
      </c>
      <c r="K17" s="18">
        <f t="shared" si="9"/>
        <v>9</v>
      </c>
      <c r="L17" s="18">
        <f t="shared" si="0"/>
        <v>9</v>
      </c>
      <c r="N17" s="1" t="str">
        <f t="shared" si="1"/>
        <v>Блоки из газобетона ЛСР D400 / 300</v>
      </c>
      <c r="O17" s="2" t="str">
        <f t="shared" si="2"/>
        <v>С0000060974</v>
      </c>
      <c r="P17" s="3" t="str">
        <f t="shared" si="3"/>
        <v>300*250*625</v>
      </c>
      <c r="Q17" s="3" t="str">
        <f t="shared" si="4"/>
        <v>СГЗ</v>
      </c>
      <c r="R17" s="3">
        <f t="shared" si="5"/>
        <v>40</v>
      </c>
      <c r="S17" s="5">
        <f t="shared" si="6"/>
        <v>1.875</v>
      </c>
      <c r="T17" s="4">
        <f t="shared" si="7"/>
        <v>7890</v>
      </c>
    </row>
    <row r="18" spans="1:20" ht="15.75" x14ac:dyDescent="0.25">
      <c r="A18" s="109" t="s">
        <v>328</v>
      </c>
      <c r="B18" s="111" t="s">
        <v>438</v>
      </c>
      <c r="C18" s="112" t="s">
        <v>492</v>
      </c>
      <c r="D18" s="48" t="s">
        <v>320</v>
      </c>
      <c r="E18" s="113">
        <v>32</v>
      </c>
      <c r="F18" s="114">
        <v>1.875</v>
      </c>
      <c r="G18" s="50"/>
      <c r="H18" s="32">
        <v>7890</v>
      </c>
      <c r="I18" s="18" t="str">
        <f t="shared" si="8"/>
        <v>Блоки из газобетона ЛСР D400 / 375,С0000060975,375*250*625,СГЗ,32,1,875,,7890</v>
      </c>
      <c r="J18" s="18">
        <v>10</v>
      </c>
      <c r="K18" s="18">
        <f t="shared" si="9"/>
        <v>10</v>
      </c>
      <c r="L18" s="18">
        <f t="shared" si="0"/>
        <v>10</v>
      </c>
      <c r="N18" s="1" t="str">
        <f t="shared" si="1"/>
        <v>Блоки из газобетона ЛСР D400 / 375</v>
      </c>
      <c r="O18" s="2" t="str">
        <f t="shared" si="2"/>
        <v>С0000060975</v>
      </c>
      <c r="P18" s="3" t="str">
        <f t="shared" si="3"/>
        <v>375*250*625</v>
      </c>
      <c r="Q18" s="3" t="str">
        <f t="shared" si="4"/>
        <v>СГЗ</v>
      </c>
      <c r="R18" s="3">
        <f t="shared" si="5"/>
        <v>32</v>
      </c>
      <c r="S18" s="5">
        <f t="shared" si="6"/>
        <v>1.875</v>
      </c>
      <c r="T18" s="4">
        <f t="shared" si="7"/>
        <v>7890</v>
      </c>
    </row>
    <row r="19" spans="1:20" ht="15.75" x14ac:dyDescent="0.25">
      <c r="A19" s="109" t="s">
        <v>329</v>
      </c>
      <c r="B19" s="111" t="s">
        <v>439</v>
      </c>
      <c r="C19" s="112" t="s">
        <v>493</v>
      </c>
      <c r="D19" s="48" t="s">
        <v>320</v>
      </c>
      <c r="E19" s="113">
        <v>32</v>
      </c>
      <c r="F19" s="114">
        <v>2</v>
      </c>
      <c r="G19" s="50"/>
      <c r="H19" s="32">
        <v>7890</v>
      </c>
      <c r="I19" s="18" t="str">
        <f t="shared" si="8"/>
        <v>Блоки из газобетона ЛСР D400 / 400,С0000060976,400*250*625,СГЗ,32,2,,7890</v>
      </c>
      <c r="J19" s="18">
        <v>11</v>
      </c>
      <c r="K19" s="18">
        <f t="shared" si="9"/>
        <v>11</v>
      </c>
      <c r="L19" s="18">
        <f t="shared" si="0"/>
        <v>11</v>
      </c>
      <c r="N19" s="1" t="str">
        <f t="shared" si="1"/>
        <v>Блоки из газобетона ЛСР D400 / 400</v>
      </c>
      <c r="O19" s="2" t="str">
        <f t="shared" si="2"/>
        <v>С0000060976</v>
      </c>
      <c r="P19" s="3" t="str">
        <f t="shared" si="3"/>
        <v>400*250*625</v>
      </c>
      <c r="Q19" s="3" t="str">
        <f t="shared" si="4"/>
        <v>СГЗ</v>
      </c>
      <c r="R19" s="3">
        <f t="shared" si="5"/>
        <v>32</v>
      </c>
      <c r="S19" s="5">
        <f t="shared" si="6"/>
        <v>2</v>
      </c>
      <c r="T19" s="4">
        <f t="shared" si="7"/>
        <v>7890</v>
      </c>
    </row>
    <row r="20" spans="1:20" ht="15.75" x14ac:dyDescent="0.25">
      <c r="A20" s="40" t="s">
        <v>316</v>
      </c>
      <c r="B20" s="41"/>
      <c r="C20" s="110"/>
      <c r="D20" s="42"/>
      <c r="E20" s="43"/>
      <c r="F20" s="44"/>
      <c r="G20" s="44"/>
      <c r="H20" s="32"/>
      <c r="I20" s="18" t="str">
        <f t="shared" si="8"/>
        <v>● D500,,,,,,,</v>
      </c>
      <c r="J20" s="18">
        <v>12</v>
      </c>
      <c r="K20" s="18">
        <f t="shared" si="9"/>
        <v>12</v>
      </c>
      <c r="L20" s="18">
        <f t="shared" si="0"/>
        <v>12</v>
      </c>
      <c r="N20" s="1" t="str">
        <f t="shared" si="1"/>
        <v>● D500</v>
      </c>
      <c r="O20" s="2">
        <f t="shared" si="2"/>
        <v>0</v>
      </c>
      <c r="P20" s="3">
        <f t="shared" si="3"/>
        <v>0</v>
      </c>
      <c r="Q20" s="3">
        <f t="shared" si="4"/>
        <v>0</v>
      </c>
      <c r="R20" s="3">
        <f t="shared" si="5"/>
        <v>0</v>
      </c>
      <c r="S20" s="5">
        <f t="shared" si="6"/>
        <v>0</v>
      </c>
      <c r="T20" s="4">
        <f t="shared" si="7"/>
        <v>0</v>
      </c>
    </row>
    <row r="21" spans="1:20" ht="15.75" x14ac:dyDescent="0.25">
      <c r="A21" s="109" t="s">
        <v>330</v>
      </c>
      <c r="B21" s="111" t="s">
        <v>440</v>
      </c>
      <c r="C21" s="112" t="s">
        <v>494</v>
      </c>
      <c r="D21" s="48" t="s">
        <v>320</v>
      </c>
      <c r="E21" s="113">
        <v>160</v>
      </c>
      <c r="F21" s="114">
        <v>1.875</v>
      </c>
      <c r="G21" s="50"/>
      <c r="H21" s="32">
        <v>7890</v>
      </c>
      <c r="I21" s="18" t="str">
        <f t="shared" si="8"/>
        <v>Блоки из газобетона ЛСР D500 / 75,С0000063588,75*250*625,СГЗ,160,1,875,,7890</v>
      </c>
      <c r="J21" s="18">
        <v>13</v>
      </c>
      <c r="K21" s="18">
        <f t="shared" si="9"/>
        <v>13</v>
      </c>
      <c r="L21" s="18">
        <f t="shared" si="0"/>
        <v>13</v>
      </c>
      <c r="N21" s="1" t="str">
        <f t="shared" si="1"/>
        <v>Блоки из газобетона ЛСР D500 / 75</v>
      </c>
      <c r="O21" s="2" t="str">
        <f t="shared" si="2"/>
        <v>С0000063588</v>
      </c>
      <c r="P21" s="3" t="str">
        <f t="shared" si="3"/>
        <v>75*250*625</v>
      </c>
      <c r="Q21" s="3" t="str">
        <f t="shared" si="4"/>
        <v>СГЗ</v>
      </c>
      <c r="R21" s="3">
        <f t="shared" si="5"/>
        <v>160</v>
      </c>
      <c r="S21" s="5">
        <f t="shared" si="6"/>
        <v>1.875</v>
      </c>
      <c r="T21" s="4">
        <f t="shared" si="7"/>
        <v>7890</v>
      </c>
    </row>
    <row r="22" spans="1:20" ht="15.75" x14ac:dyDescent="0.25">
      <c r="A22" s="115" t="s">
        <v>331</v>
      </c>
      <c r="B22" s="116" t="s">
        <v>441</v>
      </c>
      <c r="C22" s="112" t="s">
        <v>487</v>
      </c>
      <c r="D22" s="48" t="s">
        <v>320</v>
      </c>
      <c r="E22" s="117">
        <v>128</v>
      </c>
      <c r="F22" s="118">
        <v>2</v>
      </c>
      <c r="G22" s="50"/>
      <c r="H22" s="32">
        <v>7890</v>
      </c>
      <c r="I22" s="18" t="str">
        <f t="shared" si="8"/>
        <v>Блоки из газобетона ЛСР D500 / 100,С0000060978,100*250*625,СГЗ,128,2,,7890</v>
      </c>
      <c r="J22" s="18">
        <v>14</v>
      </c>
      <c r="K22" s="18">
        <f t="shared" si="9"/>
        <v>14</v>
      </c>
      <c r="L22" s="18">
        <f t="shared" si="0"/>
        <v>14</v>
      </c>
      <c r="N22" s="1" t="str">
        <f t="shared" si="1"/>
        <v>Блоки из газобетона ЛСР D500 / 100</v>
      </c>
      <c r="O22" s="2" t="str">
        <f t="shared" si="2"/>
        <v>С0000060978</v>
      </c>
      <c r="P22" s="3" t="str">
        <f t="shared" si="3"/>
        <v>100*250*625</v>
      </c>
      <c r="Q22" s="3" t="str">
        <f t="shared" si="4"/>
        <v>СГЗ</v>
      </c>
      <c r="R22" s="3">
        <f t="shared" si="5"/>
        <v>128</v>
      </c>
      <c r="S22" s="5">
        <f t="shared" si="6"/>
        <v>2</v>
      </c>
      <c r="T22" s="4">
        <f t="shared" si="7"/>
        <v>7890</v>
      </c>
    </row>
    <row r="23" spans="1:20" ht="15.75" x14ac:dyDescent="0.25">
      <c r="A23" s="109" t="s">
        <v>332</v>
      </c>
      <c r="B23" s="111" t="s">
        <v>442</v>
      </c>
      <c r="C23" s="112" t="s">
        <v>488</v>
      </c>
      <c r="D23" s="48" t="s">
        <v>320</v>
      </c>
      <c r="E23" s="113">
        <v>80</v>
      </c>
      <c r="F23" s="114">
        <v>1.875</v>
      </c>
      <c r="G23" s="50"/>
      <c r="H23" s="32">
        <v>7890</v>
      </c>
      <c r="I23" s="18" t="str">
        <f t="shared" si="8"/>
        <v>Блоки из газобетона ЛСР D500 / 150,С0000060979,150*250*625,СГЗ,80,1,875,,7890</v>
      </c>
      <c r="J23" s="18">
        <v>15</v>
      </c>
      <c r="K23" s="18">
        <f t="shared" si="9"/>
        <v>15</v>
      </c>
      <c r="L23" s="18">
        <f t="shared" si="0"/>
        <v>15</v>
      </c>
      <c r="N23" s="1" t="str">
        <f t="shared" si="1"/>
        <v>Блоки из газобетона ЛСР D500 / 150</v>
      </c>
      <c r="O23" s="2" t="str">
        <f t="shared" si="2"/>
        <v>С0000060979</v>
      </c>
      <c r="P23" s="3" t="str">
        <f t="shared" si="3"/>
        <v>150*250*625</v>
      </c>
      <c r="Q23" s="3" t="str">
        <f t="shared" si="4"/>
        <v>СГЗ</v>
      </c>
      <c r="R23" s="3">
        <f t="shared" si="5"/>
        <v>80</v>
      </c>
      <c r="S23" s="5">
        <f t="shared" si="6"/>
        <v>1.875</v>
      </c>
      <c r="T23" s="4">
        <f t="shared" si="7"/>
        <v>7890</v>
      </c>
    </row>
    <row r="24" spans="1:20" ht="15.75" x14ac:dyDescent="0.25">
      <c r="A24" s="119" t="s">
        <v>333</v>
      </c>
      <c r="B24" s="120" t="s">
        <v>443</v>
      </c>
      <c r="C24" s="112" t="s">
        <v>489</v>
      </c>
      <c r="D24" s="48" t="s">
        <v>320</v>
      </c>
      <c r="E24" s="113">
        <v>64</v>
      </c>
      <c r="F24" s="114">
        <v>2</v>
      </c>
      <c r="G24" s="50"/>
      <c r="H24" s="32">
        <v>7890</v>
      </c>
      <c r="I24" s="18" t="str">
        <f t="shared" si="8"/>
        <v>Блоки из газобетона ЛСР D500 / 200,С0000060980,200*250*625,СГЗ,64,2,,7890</v>
      </c>
      <c r="J24" s="18">
        <v>16</v>
      </c>
      <c r="K24" s="18">
        <f t="shared" si="9"/>
        <v>16</v>
      </c>
      <c r="L24" s="18">
        <f t="shared" si="0"/>
        <v>16</v>
      </c>
      <c r="N24" s="1" t="str">
        <f t="shared" si="1"/>
        <v>Блоки из газобетона ЛСР D500 / 200</v>
      </c>
      <c r="O24" s="2" t="str">
        <f t="shared" si="2"/>
        <v>С0000060980</v>
      </c>
      <c r="P24" s="3" t="str">
        <f t="shared" si="3"/>
        <v>200*250*625</v>
      </c>
      <c r="Q24" s="3" t="str">
        <f t="shared" si="4"/>
        <v>СГЗ</v>
      </c>
      <c r="R24" s="3">
        <f t="shared" si="5"/>
        <v>64</v>
      </c>
      <c r="S24" s="5">
        <f t="shared" si="6"/>
        <v>2</v>
      </c>
      <c r="T24" s="4">
        <f t="shared" si="7"/>
        <v>7890</v>
      </c>
    </row>
    <row r="25" spans="1:20" ht="15.75" x14ac:dyDescent="0.25">
      <c r="A25" s="109" t="s">
        <v>334</v>
      </c>
      <c r="B25" s="111" t="s">
        <v>444</v>
      </c>
      <c r="C25" s="112" t="s">
        <v>490</v>
      </c>
      <c r="D25" s="48" t="s">
        <v>320</v>
      </c>
      <c r="E25" s="113">
        <v>48</v>
      </c>
      <c r="F25" s="114">
        <v>1.875</v>
      </c>
      <c r="G25" s="50"/>
      <c r="H25" s="32">
        <v>7890</v>
      </c>
      <c r="I25" s="18" t="str">
        <f t="shared" si="8"/>
        <v>Блоки из газобетона ЛСР D500 / 250,С0000060981,250*250*625,СГЗ,48,1,875,,7890</v>
      </c>
      <c r="J25" s="18">
        <v>17</v>
      </c>
      <c r="K25" s="18">
        <f t="shared" si="9"/>
        <v>17</v>
      </c>
      <c r="L25" s="18">
        <f t="shared" si="0"/>
        <v>17</v>
      </c>
      <c r="N25" s="1" t="str">
        <f t="shared" si="1"/>
        <v>Блоки из газобетона ЛСР D500 / 250</v>
      </c>
      <c r="O25" s="2" t="str">
        <f t="shared" si="2"/>
        <v>С0000060981</v>
      </c>
      <c r="P25" s="3" t="str">
        <f t="shared" si="3"/>
        <v>250*250*625</v>
      </c>
      <c r="Q25" s="3" t="str">
        <f t="shared" si="4"/>
        <v>СГЗ</v>
      </c>
      <c r="R25" s="3">
        <f t="shared" si="5"/>
        <v>48</v>
      </c>
      <c r="S25" s="5">
        <f t="shared" si="6"/>
        <v>1.875</v>
      </c>
      <c r="T25" s="4">
        <f t="shared" si="7"/>
        <v>7890</v>
      </c>
    </row>
    <row r="26" spans="1:20" ht="15.75" x14ac:dyDescent="0.25">
      <c r="A26" s="109" t="s">
        <v>335</v>
      </c>
      <c r="B26" s="111" t="s">
        <v>445</v>
      </c>
      <c r="C26" s="112" t="s">
        <v>491</v>
      </c>
      <c r="D26" s="48" t="s">
        <v>320</v>
      </c>
      <c r="E26" s="113">
        <v>40</v>
      </c>
      <c r="F26" s="114">
        <v>1.875</v>
      </c>
      <c r="G26" s="50"/>
      <c r="H26" s="32">
        <v>7890</v>
      </c>
      <c r="I26" s="18" t="str">
        <f t="shared" si="8"/>
        <v>Блоки из газобетона ЛСР D500 / 300,С0000060982,300*250*625,СГЗ,40,1,875,,7890</v>
      </c>
      <c r="J26" s="18">
        <v>18</v>
      </c>
      <c r="K26" s="18">
        <f t="shared" si="9"/>
        <v>18</v>
      </c>
      <c r="L26" s="18">
        <f t="shared" si="0"/>
        <v>18</v>
      </c>
      <c r="N26" s="1" t="str">
        <f t="shared" si="1"/>
        <v>Блоки из газобетона ЛСР D500 / 300</v>
      </c>
      <c r="O26" s="2" t="str">
        <f t="shared" si="2"/>
        <v>С0000060982</v>
      </c>
      <c r="P26" s="3" t="str">
        <f t="shared" si="3"/>
        <v>300*250*625</v>
      </c>
      <c r="Q26" s="3" t="str">
        <f t="shared" si="4"/>
        <v>СГЗ</v>
      </c>
      <c r="R26" s="3">
        <f t="shared" si="5"/>
        <v>40</v>
      </c>
      <c r="S26" s="5">
        <f t="shared" si="6"/>
        <v>1.875</v>
      </c>
      <c r="T26" s="4">
        <f t="shared" si="7"/>
        <v>7890</v>
      </c>
    </row>
    <row r="27" spans="1:20" ht="15.75" x14ac:dyDescent="0.25">
      <c r="A27" s="109" t="s">
        <v>336</v>
      </c>
      <c r="B27" s="111" t="s">
        <v>446</v>
      </c>
      <c r="C27" s="112" t="s">
        <v>492</v>
      </c>
      <c r="D27" s="48" t="s">
        <v>320</v>
      </c>
      <c r="E27" s="113">
        <v>32</v>
      </c>
      <c r="F27" s="114">
        <v>1.875</v>
      </c>
      <c r="G27" s="50"/>
      <c r="H27" s="32">
        <v>7890</v>
      </c>
      <c r="I27" s="18" t="str">
        <f t="shared" si="8"/>
        <v>Блоки из газобетона ЛСР D500 / 375,С0000060983,375*250*625,СГЗ,32,1,875,,7890</v>
      </c>
      <c r="J27" s="18">
        <v>19</v>
      </c>
      <c r="K27" s="18">
        <f t="shared" si="9"/>
        <v>19</v>
      </c>
      <c r="L27" s="18">
        <f t="shared" si="0"/>
        <v>19</v>
      </c>
      <c r="N27" s="1" t="str">
        <f t="shared" si="1"/>
        <v>Блоки из газобетона ЛСР D500 / 375</v>
      </c>
      <c r="O27" s="2" t="str">
        <f t="shared" si="2"/>
        <v>С0000060983</v>
      </c>
      <c r="P27" s="3" t="str">
        <f t="shared" si="3"/>
        <v>375*250*625</v>
      </c>
      <c r="Q27" s="3" t="str">
        <f t="shared" si="4"/>
        <v>СГЗ</v>
      </c>
      <c r="R27" s="3">
        <f t="shared" si="5"/>
        <v>32</v>
      </c>
      <c r="S27" s="5">
        <f t="shared" si="6"/>
        <v>1.875</v>
      </c>
      <c r="T27" s="4">
        <f t="shared" si="7"/>
        <v>7890</v>
      </c>
    </row>
    <row r="28" spans="1:20" ht="15.75" x14ac:dyDescent="0.25">
      <c r="A28" s="109" t="s">
        <v>337</v>
      </c>
      <c r="B28" s="111" t="s">
        <v>447</v>
      </c>
      <c r="C28" s="112" t="s">
        <v>493</v>
      </c>
      <c r="D28" s="48" t="s">
        <v>320</v>
      </c>
      <c r="E28" s="113">
        <v>32</v>
      </c>
      <c r="F28" s="114">
        <v>2</v>
      </c>
      <c r="G28" s="50"/>
      <c r="H28" s="32">
        <v>7890</v>
      </c>
      <c r="I28" s="18" t="str">
        <f t="shared" si="8"/>
        <v>Блоки из газобетона ЛСР D500 / 400,С0000060984,400*250*625,СГЗ,32,2,,7890</v>
      </c>
      <c r="J28" s="18">
        <v>20</v>
      </c>
      <c r="K28" s="18">
        <f t="shared" si="9"/>
        <v>20</v>
      </c>
      <c r="L28" s="18">
        <f t="shared" si="0"/>
        <v>20</v>
      </c>
      <c r="N28" s="1" t="str">
        <f t="shared" si="1"/>
        <v>Блоки из газобетона ЛСР D500 / 400</v>
      </c>
      <c r="O28" s="2" t="str">
        <f t="shared" si="2"/>
        <v>С0000060984</v>
      </c>
      <c r="P28" s="3" t="str">
        <f t="shared" si="3"/>
        <v>400*250*625</v>
      </c>
      <c r="Q28" s="3" t="str">
        <f t="shared" si="4"/>
        <v>СГЗ</v>
      </c>
      <c r="R28" s="3">
        <f t="shared" si="5"/>
        <v>32</v>
      </c>
      <c r="S28" s="5">
        <f t="shared" si="6"/>
        <v>2</v>
      </c>
      <c r="T28" s="4">
        <f t="shared" si="7"/>
        <v>7890</v>
      </c>
    </row>
    <row r="29" spans="1:20" ht="15.75" x14ac:dyDescent="0.25">
      <c r="A29" s="40" t="s">
        <v>317</v>
      </c>
      <c r="B29" s="41"/>
      <c r="C29" s="110"/>
      <c r="D29" s="42"/>
      <c r="E29" s="43"/>
      <c r="F29" s="44"/>
      <c r="G29" s="44"/>
      <c r="H29" s="32"/>
      <c r="I29" s="18" t="str">
        <f t="shared" si="8"/>
        <v>● D600,,,,,,,</v>
      </c>
      <c r="J29" s="18">
        <v>21</v>
      </c>
      <c r="K29" s="18">
        <f t="shared" si="9"/>
        <v>21</v>
      </c>
      <c r="L29" s="18">
        <f t="shared" si="0"/>
        <v>21</v>
      </c>
      <c r="N29" s="1" t="str">
        <f t="shared" si="1"/>
        <v>● D600</v>
      </c>
      <c r="O29" s="2">
        <f t="shared" si="2"/>
        <v>0</v>
      </c>
      <c r="P29" s="3">
        <f t="shared" si="3"/>
        <v>0</v>
      </c>
      <c r="Q29" s="3">
        <f t="shared" si="4"/>
        <v>0</v>
      </c>
      <c r="R29" s="3">
        <f t="shared" si="5"/>
        <v>0</v>
      </c>
      <c r="S29" s="5">
        <f t="shared" si="6"/>
        <v>0</v>
      </c>
      <c r="T29" s="4">
        <f t="shared" si="7"/>
        <v>0</v>
      </c>
    </row>
    <row r="30" spans="1:20" ht="15.75" x14ac:dyDescent="0.25">
      <c r="A30" s="109" t="s">
        <v>338</v>
      </c>
      <c r="B30" s="121" t="s">
        <v>448</v>
      </c>
      <c r="C30" s="54" t="s">
        <v>487</v>
      </c>
      <c r="D30" s="48" t="s">
        <v>320</v>
      </c>
      <c r="E30" s="113">
        <v>128</v>
      </c>
      <c r="F30" s="114">
        <v>2</v>
      </c>
      <c r="G30" s="50"/>
      <c r="H30" s="32">
        <v>7990</v>
      </c>
      <c r="I30" s="18" t="str">
        <f t="shared" si="8"/>
        <v>Блоки из газобетона ЛСР D600 / 100,С0000062676,100*250*625,СГЗ,128,2,,7990</v>
      </c>
      <c r="J30" s="18">
        <v>22</v>
      </c>
      <c r="K30" s="18">
        <f t="shared" si="9"/>
        <v>22</v>
      </c>
      <c r="L30" s="18">
        <f t="shared" si="0"/>
        <v>22</v>
      </c>
      <c r="N30" s="1" t="str">
        <f t="shared" si="1"/>
        <v>Блоки из газобетона ЛСР D600 / 100</v>
      </c>
      <c r="O30" s="2" t="str">
        <f t="shared" si="2"/>
        <v>С0000062676</v>
      </c>
      <c r="P30" s="3" t="str">
        <f t="shared" si="3"/>
        <v>100*250*625</v>
      </c>
      <c r="Q30" s="3" t="str">
        <f t="shared" si="4"/>
        <v>СГЗ</v>
      </c>
      <c r="R30" s="3">
        <f t="shared" si="5"/>
        <v>128</v>
      </c>
      <c r="S30" s="5">
        <f t="shared" si="6"/>
        <v>2</v>
      </c>
      <c r="T30" s="4">
        <f t="shared" si="7"/>
        <v>7990</v>
      </c>
    </row>
    <row r="31" spans="1:20" ht="15.75" x14ac:dyDescent="0.25">
      <c r="A31" s="109" t="s">
        <v>339</v>
      </c>
      <c r="B31" s="121" t="s">
        <v>449</v>
      </c>
      <c r="C31" s="54" t="s">
        <v>488</v>
      </c>
      <c r="D31" s="48" t="s">
        <v>320</v>
      </c>
      <c r="E31" s="113">
        <v>80</v>
      </c>
      <c r="F31" s="114">
        <v>1.875</v>
      </c>
      <c r="G31" s="50"/>
      <c r="H31" s="32">
        <v>7990</v>
      </c>
      <c r="I31" s="18" t="str">
        <f t="shared" si="8"/>
        <v>Блоки из газобетона ЛСР D600 / 150,С0000062681,150*250*625,СГЗ,80,1,875,,7990</v>
      </c>
      <c r="J31" s="18">
        <v>23</v>
      </c>
      <c r="K31" s="18">
        <f t="shared" si="9"/>
        <v>23</v>
      </c>
      <c r="L31" s="18">
        <f t="shared" si="0"/>
        <v>23</v>
      </c>
      <c r="N31" s="1" t="str">
        <f t="shared" si="1"/>
        <v>Блоки из газобетона ЛСР D600 / 150</v>
      </c>
      <c r="O31" s="2" t="str">
        <f t="shared" si="2"/>
        <v>С0000062681</v>
      </c>
      <c r="P31" s="3" t="str">
        <f t="shared" si="3"/>
        <v>150*250*625</v>
      </c>
      <c r="Q31" s="3" t="str">
        <f t="shared" si="4"/>
        <v>СГЗ</v>
      </c>
      <c r="R31" s="3">
        <f t="shared" si="5"/>
        <v>80</v>
      </c>
      <c r="S31" s="5">
        <f t="shared" si="6"/>
        <v>1.875</v>
      </c>
      <c r="T31" s="4">
        <f t="shared" si="7"/>
        <v>7990</v>
      </c>
    </row>
    <row r="32" spans="1:20" ht="15.75" x14ac:dyDescent="0.25">
      <c r="A32" s="109" t="s">
        <v>340</v>
      </c>
      <c r="B32" s="122" t="s">
        <v>450</v>
      </c>
      <c r="C32" s="54" t="s">
        <v>489</v>
      </c>
      <c r="D32" s="48" t="s">
        <v>320</v>
      </c>
      <c r="E32" s="113">
        <v>64</v>
      </c>
      <c r="F32" s="114">
        <v>2</v>
      </c>
      <c r="G32" s="50"/>
      <c r="H32" s="32">
        <v>7990</v>
      </c>
      <c r="I32" s="18" t="str">
        <f t="shared" si="8"/>
        <v>Блоки из газобетона ЛСР D600 / 200,С0000062682,200*250*625,СГЗ,64,2,,7990</v>
      </c>
      <c r="J32" s="18">
        <v>24</v>
      </c>
      <c r="K32" s="18">
        <f t="shared" si="9"/>
        <v>24</v>
      </c>
      <c r="L32" s="18">
        <f t="shared" si="0"/>
        <v>24</v>
      </c>
      <c r="N32" s="1" t="str">
        <f t="shared" si="1"/>
        <v>Блоки из газобетона ЛСР D600 / 200</v>
      </c>
      <c r="O32" s="2" t="str">
        <f t="shared" si="2"/>
        <v>С0000062682</v>
      </c>
      <c r="P32" s="3" t="str">
        <f t="shared" si="3"/>
        <v>200*250*625</v>
      </c>
      <c r="Q32" s="3" t="str">
        <f t="shared" si="4"/>
        <v>СГЗ</v>
      </c>
      <c r="R32" s="3">
        <f t="shared" si="5"/>
        <v>64</v>
      </c>
      <c r="S32" s="5">
        <f t="shared" si="6"/>
        <v>2</v>
      </c>
      <c r="T32" s="4">
        <f t="shared" si="7"/>
        <v>7990</v>
      </c>
    </row>
    <row r="33" spans="1:20" ht="15.75" x14ac:dyDescent="0.25">
      <c r="A33" s="109" t="s">
        <v>341</v>
      </c>
      <c r="B33" s="122" t="s">
        <v>451</v>
      </c>
      <c r="C33" s="54" t="s">
        <v>490</v>
      </c>
      <c r="D33" s="48" t="s">
        <v>320</v>
      </c>
      <c r="E33" s="113">
        <v>48</v>
      </c>
      <c r="F33" s="114">
        <v>1.875</v>
      </c>
      <c r="G33" s="50"/>
      <c r="H33" s="32">
        <v>7990</v>
      </c>
      <c r="I33" s="18" t="str">
        <f t="shared" si="8"/>
        <v>Блоки из газобетона ЛСР D600 / 250,С0000062677,250*250*625,СГЗ,48,1,875,,7990</v>
      </c>
      <c r="J33" s="18">
        <v>25</v>
      </c>
      <c r="K33" s="18">
        <f t="shared" si="9"/>
        <v>25</v>
      </c>
      <c r="L33" s="18">
        <f t="shared" si="0"/>
        <v>25</v>
      </c>
      <c r="N33" s="1" t="str">
        <f t="shared" si="1"/>
        <v>Блоки из газобетона ЛСР D600 / 250</v>
      </c>
      <c r="O33" s="2" t="str">
        <f t="shared" si="2"/>
        <v>С0000062677</v>
      </c>
      <c r="P33" s="3" t="str">
        <f t="shared" si="3"/>
        <v>250*250*625</v>
      </c>
      <c r="Q33" s="3" t="str">
        <f t="shared" si="4"/>
        <v>СГЗ</v>
      </c>
      <c r="R33" s="3">
        <f t="shared" si="5"/>
        <v>48</v>
      </c>
      <c r="S33" s="5">
        <f t="shared" si="6"/>
        <v>1.875</v>
      </c>
      <c r="T33" s="4">
        <f t="shared" si="7"/>
        <v>7990</v>
      </c>
    </row>
    <row r="34" spans="1:20" ht="15.75" x14ac:dyDescent="0.25">
      <c r="A34" s="109" t="s">
        <v>342</v>
      </c>
      <c r="B34" s="111" t="s">
        <v>452</v>
      </c>
      <c r="C34" s="54" t="s">
        <v>491</v>
      </c>
      <c r="D34" s="48" t="s">
        <v>320</v>
      </c>
      <c r="E34" s="113">
        <v>40</v>
      </c>
      <c r="F34" s="114">
        <v>1.875</v>
      </c>
      <c r="G34" s="50"/>
      <c r="H34" s="32">
        <v>7990</v>
      </c>
      <c r="I34" s="18" t="str">
        <f t="shared" si="8"/>
        <v>Блоки из газобетона ЛСР D600 / 300,С0000062683,300*250*625,СГЗ,40,1,875,,7990</v>
      </c>
      <c r="J34" s="18">
        <v>26</v>
      </c>
      <c r="K34" s="18">
        <f t="shared" si="9"/>
        <v>26</v>
      </c>
      <c r="L34" s="18">
        <f t="shared" si="0"/>
        <v>26</v>
      </c>
      <c r="N34" s="1" t="str">
        <f t="shared" si="1"/>
        <v>Блоки из газобетона ЛСР D600 / 300</v>
      </c>
      <c r="O34" s="2" t="str">
        <f t="shared" si="2"/>
        <v>С0000062683</v>
      </c>
      <c r="P34" s="3" t="str">
        <f t="shared" si="3"/>
        <v>300*250*625</v>
      </c>
      <c r="Q34" s="3" t="str">
        <f t="shared" si="4"/>
        <v>СГЗ</v>
      </c>
      <c r="R34" s="3">
        <f t="shared" si="5"/>
        <v>40</v>
      </c>
      <c r="S34" s="5">
        <f t="shared" si="6"/>
        <v>1.875</v>
      </c>
      <c r="T34" s="4">
        <f t="shared" si="7"/>
        <v>7990</v>
      </c>
    </row>
    <row r="35" spans="1:20" ht="15.75" x14ac:dyDescent="0.25">
      <c r="A35" s="109" t="s">
        <v>343</v>
      </c>
      <c r="B35" s="111" t="s">
        <v>453</v>
      </c>
      <c r="C35" s="54" t="s">
        <v>492</v>
      </c>
      <c r="D35" s="48" t="s">
        <v>320</v>
      </c>
      <c r="E35" s="113">
        <v>32</v>
      </c>
      <c r="F35" s="114">
        <v>1.875</v>
      </c>
      <c r="G35" s="50"/>
      <c r="H35" s="32">
        <v>7990</v>
      </c>
      <c r="I35" s="18" t="str">
        <f t="shared" si="8"/>
        <v>Блоки из газобетона ЛСР D600 / 375,С0000062684,375*250*625,СГЗ,32,1,875,,7990</v>
      </c>
      <c r="J35" s="18">
        <v>27</v>
      </c>
      <c r="K35" s="18">
        <f t="shared" si="9"/>
        <v>27</v>
      </c>
      <c r="L35" s="18">
        <f t="shared" si="0"/>
        <v>27</v>
      </c>
      <c r="N35" s="1" t="str">
        <f t="shared" si="1"/>
        <v>Блоки из газобетона ЛСР D600 / 375</v>
      </c>
      <c r="O35" s="2" t="str">
        <f t="shared" si="2"/>
        <v>С0000062684</v>
      </c>
      <c r="P35" s="3" t="str">
        <f t="shared" si="3"/>
        <v>375*250*625</v>
      </c>
      <c r="Q35" s="3" t="str">
        <f t="shared" si="4"/>
        <v>СГЗ</v>
      </c>
      <c r="R35" s="3">
        <f t="shared" si="5"/>
        <v>32</v>
      </c>
      <c r="S35" s="5">
        <f t="shared" si="6"/>
        <v>1.875</v>
      </c>
      <c r="T35" s="4">
        <f t="shared" si="7"/>
        <v>7990</v>
      </c>
    </row>
    <row r="36" spans="1:20" ht="15.75" x14ac:dyDescent="0.25">
      <c r="A36" s="109" t="s">
        <v>344</v>
      </c>
      <c r="B36" s="111" t="s">
        <v>454</v>
      </c>
      <c r="C36" s="112" t="s">
        <v>493</v>
      </c>
      <c r="D36" s="48" t="s">
        <v>320</v>
      </c>
      <c r="E36" s="113">
        <v>32</v>
      </c>
      <c r="F36" s="114">
        <v>2</v>
      </c>
      <c r="G36" s="50"/>
      <c r="H36" s="32">
        <v>7990</v>
      </c>
      <c r="I36" s="18" t="str">
        <f t="shared" si="8"/>
        <v>Блоки из газобетона ЛСР D600 / 400,С0000062685,400*250*625,СГЗ,32,2,,7990</v>
      </c>
      <c r="J36" s="18">
        <v>28</v>
      </c>
      <c r="K36" s="18">
        <f t="shared" si="9"/>
        <v>28</v>
      </c>
      <c r="L36" s="18">
        <f t="shared" si="0"/>
        <v>28</v>
      </c>
      <c r="N36" s="1" t="str">
        <f t="shared" si="1"/>
        <v>Блоки из газобетона ЛСР D600 / 400</v>
      </c>
      <c r="O36" s="2" t="str">
        <f t="shared" si="2"/>
        <v>С0000062685</v>
      </c>
      <c r="P36" s="3" t="str">
        <f t="shared" si="3"/>
        <v>400*250*625</v>
      </c>
      <c r="Q36" s="3" t="str">
        <f t="shared" si="4"/>
        <v>СГЗ</v>
      </c>
      <c r="R36" s="3">
        <f t="shared" si="5"/>
        <v>32</v>
      </c>
      <c r="S36" s="5">
        <f t="shared" si="6"/>
        <v>2</v>
      </c>
      <c r="T36" s="4">
        <f t="shared" si="7"/>
        <v>7990</v>
      </c>
    </row>
    <row r="37" spans="1:20" ht="15.75" x14ac:dyDescent="0.25">
      <c r="A37" s="40" t="s">
        <v>318</v>
      </c>
      <c r="B37" s="41"/>
      <c r="C37" s="110"/>
      <c r="D37" s="42"/>
      <c r="E37" s="43"/>
      <c r="F37" s="44"/>
      <c r="G37" s="44"/>
      <c r="H37" s="32"/>
      <c r="I37" s="18" t="str">
        <f t="shared" si="8"/>
        <v>● U-блоки,,,,,,,</v>
      </c>
      <c r="J37" s="18">
        <v>29</v>
      </c>
      <c r="K37" s="18">
        <f t="shared" si="9"/>
        <v>29</v>
      </c>
      <c r="L37" s="18">
        <f t="shared" si="0"/>
        <v>29</v>
      </c>
      <c r="N37" s="1" t="str">
        <f t="shared" si="1"/>
        <v>● U-блоки</v>
      </c>
      <c r="O37" s="2">
        <f t="shared" si="2"/>
        <v>0</v>
      </c>
      <c r="P37" s="3">
        <f t="shared" si="3"/>
        <v>0</v>
      </c>
      <c r="Q37" s="3">
        <f t="shared" si="4"/>
        <v>0</v>
      </c>
      <c r="R37" s="3">
        <f t="shared" si="5"/>
        <v>0</v>
      </c>
      <c r="S37" s="5">
        <f t="shared" si="6"/>
        <v>0</v>
      </c>
      <c r="T37" s="4">
        <f t="shared" si="7"/>
        <v>0</v>
      </c>
    </row>
    <row r="38" spans="1:20" ht="15.75" x14ac:dyDescent="0.25">
      <c r="A38" s="109" t="s">
        <v>345</v>
      </c>
      <c r="B38" s="123" t="s">
        <v>346</v>
      </c>
      <c r="C38" s="50" t="s">
        <v>482</v>
      </c>
      <c r="D38" s="48" t="s">
        <v>320</v>
      </c>
      <c r="E38" s="113">
        <v>48</v>
      </c>
      <c r="F38" s="50"/>
      <c r="G38" s="50"/>
      <c r="H38" s="32">
        <v>600</v>
      </c>
      <c r="I38" s="18" t="str">
        <f t="shared" si="8"/>
        <v>U-блок 200, шт,С0000056135,200*250*500,СГЗ,48,,,600</v>
      </c>
      <c r="J38" s="18">
        <v>30</v>
      </c>
      <c r="K38" s="18">
        <f t="shared" si="9"/>
        <v>30</v>
      </c>
      <c r="L38" s="18">
        <f t="shared" si="0"/>
        <v>30</v>
      </c>
      <c r="N38" s="1" t="str">
        <f t="shared" si="1"/>
        <v>U-блок 200, шт</v>
      </c>
      <c r="O38" s="2" t="str">
        <f t="shared" si="2"/>
        <v>С0000056135</v>
      </c>
      <c r="P38" s="3" t="str">
        <f t="shared" si="3"/>
        <v>200*250*500</v>
      </c>
      <c r="Q38" s="3" t="str">
        <f t="shared" si="4"/>
        <v>СГЗ</v>
      </c>
      <c r="R38" s="3">
        <f t="shared" si="5"/>
        <v>48</v>
      </c>
      <c r="S38" s="5">
        <f t="shared" si="6"/>
        <v>0</v>
      </c>
      <c r="T38" s="4">
        <f t="shared" si="7"/>
        <v>600</v>
      </c>
    </row>
    <row r="39" spans="1:20" ht="15.75" x14ac:dyDescent="0.25">
      <c r="A39" s="109" t="s">
        <v>347</v>
      </c>
      <c r="B39" s="123" t="s">
        <v>348</v>
      </c>
      <c r="C39" s="50" t="s">
        <v>483</v>
      </c>
      <c r="D39" s="48" t="s">
        <v>320</v>
      </c>
      <c r="E39" s="113">
        <v>40</v>
      </c>
      <c r="F39" s="50"/>
      <c r="G39" s="50"/>
      <c r="H39" s="32">
        <v>650</v>
      </c>
      <c r="I39" s="18" t="str">
        <f t="shared" si="8"/>
        <v>U-блок 250, шт,С0000056161,250*250*500,СГЗ,40,,,650</v>
      </c>
      <c r="J39" s="18">
        <v>31</v>
      </c>
      <c r="K39" s="18">
        <f t="shared" si="9"/>
        <v>31</v>
      </c>
      <c r="L39" s="18">
        <f t="shared" si="0"/>
        <v>31</v>
      </c>
      <c r="N39" s="1" t="str">
        <f t="shared" si="1"/>
        <v>U-блок 250, шт</v>
      </c>
      <c r="O39" s="2" t="str">
        <f t="shared" si="2"/>
        <v>С0000056161</v>
      </c>
      <c r="P39" s="3" t="str">
        <f t="shared" si="3"/>
        <v>250*250*500</v>
      </c>
      <c r="Q39" s="3" t="str">
        <f t="shared" si="4"/>
        <v>СГЗ</v>
      </c>
      <c r="R39" s="3">
        <f t="shared" si="5"/>
        <v>40</v>
      </c>
      <c r="S39" s="5">
        <f t="shared" si="6"/>
        <v>0</v>
      </c>
      <c r="T39" s="4">
        <f t="shared" si="7"/>
        <v>650</v>
      </c>
    </row>
    <row r="40" spans="1:20" ht="15.75" x14ac:dyDescent="0.25">
      <c r="A40" s="109" t="s">
        <v>349</v>
      </c>
      <c r="B40" s="123" t="s">
        <v>350</v>
      </c>
      <c r="C40" s="50" t="s">
        <v>486</v>
      </c>
      <c r="D40" s="48" t="s">
        <v>320</v>
      </c>
      <c r="E40" s="113">
        <v>48</v>
      </c>
      <c r="F40" s="50"/>
      <c r="G40" s="50"/>
      <c r="H40" s="32">
        <v>700</v>
      </c>
      <c r="I40" s="18" t="str">
        <f t="shared" si="8"/>
        <v>U-блок 300, шт,С0000056162,300*250*500,СГЗ,48,,,700</v>
      </c>
      <c r="J40" s="18">
        <v>32</v>
      </c>
      <c r="K40" s="18">
        <f t="shared" si="9"/>
        <v>32</v>
      </c>
      <c r="L40" s="18">
        <f t="shared" si="0"/>
        <v>32</v>
      </c>
      <c r="N40" s="1" t="str">
        <f t="shared" si="1"/>
        <v>U-блок 300, шт</v>
      </c>
      <c r="O40" s="2" t="str">
        <f t="shared" si="2"/>
        <v>С0000056162</v>
      </c>
      <c r="P40" s="3" t="str">
        <f t="shared" si="3"/>
        <v>300*250*500</v>
      </c>
      <c r="Q40" s="3" t="str">
        <f t="shared" si="4"/>
        <v>СГЗ</v>
      </c>
      <c r="R40" s="3">
        <f t="shared" si="5"/>
        <v>48</v>
      </c>
      <c r="S40" s="5">
        <f t="shared" si="6"/>
        <v>0</v>
      </c>
      <c r="T40" s="4">
        <f t="shared" si="7"/>
        <v>700</v>
      </c>
    </row>
    <row r="41" spans="1:20" ht="15.75" x14ac:dyDescent="0.25">
      <c r="A41" s="109" t="s">
        <v>351</v>
      </c>
      <c r="B41" s="123" t="s">
        <v>352</v>
      </c>
      <c r="C41" s="50" t="s">
        <v>484</v>
      </c>
      <c r="D41" s="48" t="s">
        <v>320</v>
      </c>
      <c r="E41" s="113">
        <v>36</v>
      </c>
      <c r="F41" s="50"/>
      <c r="G41" s="50"/>
      <c r="H41" s="32">
        <v>750</v>
      </c>
      <c r="I41" s="18" t="str">
        <f t="shared" si="8"/>
        <v>U-блок 375, шт,С0000056163,375*250*500,СГЗ,36,,,750</v>
      </c>
      <c r="J41" s="18">
        <v>33</v>
      </c>
      <c r="K41" s="18">
        <f t="shared" si="9"/>
        <v>33</v>
      </c>
      <c r="L41" s="18">
        <f t="shared" ref="L41:L72" si="10">IFERROR(SMALL($K$9:$K$95,J41),"")</f>
        <v>33</v>
      </c>
      <c r="N41" s="1" t="str">
        <f t="shared" si="1"/>
        <v>U-блок 375, шт</v>
      </c>
      <c r="O41" s="2" t="str">
        <f t="shared" si="2"/>
        <v>С0000056163</v>
      </c>
      <c r="P41" s="3" t="str">
        <f t="shared" si="3"/>
        <v>375*250*500</v>
      </c>
      <c r="Q41" s="3" t="str">
        <f t="shared" si="4"/>
        <v>СГЗ</v>
      </c>
      <c r="R41" s="3">
        <f t="shared" si="5"/>
        <v>36</v>
      </c>
      <c r="S41" s="5">
        <f t="shared" si="6"/>
        <v>0</v>
      </c>
      <c r="T41" s="4">
        <f t="shared" si="7"/>
        <v>750</v>
      </c>
    </row>
    <row r="42" spans="1:20" ht="16.5" customHeight="1" x14ac:dyDescent="0.25">
      <c r="A42" s="109" t="s">
        <v>353</v>
      </c>
      <c r="B42" s="111" t="s">
        <v>354</v>
      </c>
      <c r="C42" s="50" t="s">
        <v>485</v>
      </c>
      <c r="D42" s="48" t="s">
        <v>320</v>
      </c>
      <c r="E42" s="113">
        <v>36</v>
      </c>
      <c r="F42" s="114"/>
      <c r="G42" s="50"/>
      <c r="H42" s="32">
        <v>800</v>
      </c>
      <c r="I42" s="18" t="str">
        <f t="shared" si="8"/>
        <v>U-блок 400, шт,С0000056164,400*250*500,СГЗ,36,,,800</v>
      </c>
      <c r="J42" s="18">
        <v>34</v>
      </c>
      <c r="K42" s="18">
        <f t="shared" si="9"/>
        <v>34</v>
      </c>
      <c r="L42" s="18">
        <f t="shared" si="10"/>
        <v>34</v>
      </c>
      <c r="N42" s="1" t="str">
        <f t="shared" si="1"/>
        <v>U-блок 400, шт</v>
      </c>
      <c r="O42" s="2" t="str">
        <f t="shared" si="2"/>
        <v>С0000056164</v>
      </c>
      <c r="P42" s="3" t="str">
        <f t="shared" si="3"/>
        <v>400*250*500</v>
      </c>
      <c r="Q42" s="3" t="str">
        <f t="shared" si="4"/>
        <v>СГЗ</v>
      </c>
      <c r="R42" s="3">
        <f t="shared" si="5"/>
        <v>36</v>
      </c>
      <c r="S42" s="5">
        <f t="shared" si="6"/>
        <v>0</v>
      </c>
      <c r="T42" s="4">
        <f t="shared" si="7"/>
        <v>800</v>
      </c>
    </row>
    <row r="43" spans="1:20" ht="15.75" x14ac:dyDescent="0.25">
      <c r="A43" s="35" t="s">
        <v>359</v>
      </c>
      <c r="B43" s="36">
        <v>1</v>
      </c>
      <c r="C43" s="38">
        <v>1</v>
      </c>
      <c r="D43" s="37">
        <v>1</v>
      </c>
      <c r="E43" s="37">
        <v>1</v>
      </c>
      <c r="F43" s="38">
        <v>1</v>
      </c>
      <c r="G43" s="38">
        <v>1</v>
      </c>
      <c r="H43" s="32">
        <v>1</v>
      </c>
      <c r="I43" s="18" t="str">
        <f t="shared" ref="I43:I80" si="11">CONCATENATE(A43,",",B43,",",C43,",",D43,",",E43,",",F43,",",G43,",",H43)</f>
        <v xml:space="preserve"> Кикеренский газобетонный завод (КГЗ),1,1,1,1,1,1,1</v>
      </c>
      <c r="J43" s="18">
        <v>35</v>
      </c>
      <c r="K43" s="18">
        <f t="shared" ref="K43:K80" si="12">IF(ISNUMBER(SEARCH($K$2,I43)),J43,"")</f>
        <v>35</v>
      </c>
      <c r="L43" s="18">
        <f t="shared" si="10"/>
        <v>35</v>
      </c>
      <c r="N43" s="1" t="str">
        <f t="shared" si="1"/>
        <v xml:space="preserve"> Кикеренский газобетонный завод (КГЗ)</v>
      </c>
      <c r="O43" s="2">
        <f t="shared" si="2"/>
        <v>1</v>
      </c>
      <c r="P43" s="3">
        <f t="shared" si="3"/>
        <v>1</v>
      </c>
      <c r="Q43" s="3">
        <f t="shared" si="4"/>
        <v>1</v>
      </c>
      <c r="R43" s="3">
        <f t="shared" si="5"/>
        <v>1</v>
      </c>
      <c r="S43" s="5">
        <f t="shared" si="6"/>
        <v>1</v>
      </c>
      <c r="T43" s="4">
        <f t="shared" si="7"/>
        <v>1</v>
      </c>
    </row>
    <row r="44" spans="1:20" ht="15.75" x14ac:dyDescent="0.25">
      <c r="A44" s="40" t="s">
        <v>355</v>
      </c>
      <c r="B44" s="41"/>
      <c r="C44" s="110"/>
      <c r="D44" s="42"/>
      <c r="E44" s="43"/>
      <c r="F44" s="44"/>
      <c r="G44" s="44"/>
      <c r="H44" s="32"/>
      <c r="I44" s="18" t="str">
        <f t="shared" si="11"/>
        <v>● D200,,,,,,,</v>
      </c>
      <c r="J44" s="18">
        <v>36</v>
      </c>
      <c r="K44" s="18">
        <f t="shared" si="12"/>
        <v>36</v>
      </c>
      <c r="L44" s="18">
        <f t="shared" si="10"/>
        <v>36</v>
      </c>
      <c r="N44" s="1" t="str">
        <f t="shared" si="1"/>
        <v>● D200</v>
      </c>
      <c r="O44" s="2">
        <f t="shared" si="2"/>
        <v>0</v>
      </c>
      <c r="P44" s="3">
        <f t="shared" si="3"/>
        <v>0</v>
      </c>
      <c r="Q44" s="3">
        <f t="shared" si="4"/>
        <v>0</v>
      </c>
      <c r="R44" s="3">
        <f t="shared" si="5"/>
        <v>0</v>
      </c>
      <c r="S44" s="5">
        <f t="shared" si="6"/>
        <v>0</v>
      </c>
      <c r="T44" s="4">
        <f t="shared" si="7"/>
        <v>0</v>
      </c>
    </row>
    <row r="45" spans="1:20" ht="15.75" x14ac:dyDescent="0.25">
      <c r="A45" s="124" t="s">
        <v>356</v>
      </c>
      <c r="B45" s="125" t="s">
        <v>455</v>
      </c>
      <c r="C45" s="54" t="s">
        <v>487</v>
      </c>
      <c r="D45" s="48" t="s">
        <v>360</v>
      </c>
      <c r="E45" s="125">
        <v>90</v>
      </c>
      <c r="F45" s="125">
        <v>1.4059999999999999</v>
      </c>
      <c r="G45" s="50"/>
      <c r="H45" s="32">
        <v>7990</v>
      </c>
      <c r="I45" s="18" t="str">
        <f t="shared" si="11"/>
        <v>Блоки из газобетона ЛСР D200 / 100,С0000072348,100*250*625,КГЗ,90,1,406,,7990</v>
      </c>
      <c r="J45" s="18">
        <v>37</v>
      </c>
      <c r="K45" s="18">
        <f t="shared" si="12"/>
        <v>37</v>
      </c>
      <c r="L45" s="18">
        <f t="shared" si="10"/>
        <v>37</v>
      </c>
      <c r="N45" s="1" t="str">
        <f t="shared" si="1"/>
        <v>Блоки из газобетона ЛСР D200 / 100</v>
      </c>
      <c r="O45" s="2" t="str">
        <f t="shared" si="2"/>
        <v>С0000072348</v>
      </c>
      <c r="P45" s="3" t="str">
        <f t="shared" si="3"/>
        <v>100*250*625</v>
      </c>
      <c r="Q45" s="3" t="str">
        <f t="shared" si="4"/>
        <v>КГЗ</v>
      </c>
      <c r="R45" s="3">
        <f t="shared" si="5"/>
        <v>90</v>
      </c>
      <c r="S45" s="5">
        <f t="shared" si="6"/>
        <v>1.4059999999999999</v>
      </c>
      <c r="T45" s="4">
        <f t="shared" si="7"/>
        <v>7990</v>
      </c>
    </row>
    <row r="46" spans="1:20" ht="15.75" x14ac:dyDescent="0.25">
      <c r="A46" s="124" t="s">
        <v>357</v>
      </c>
      <c r="B46" s="125" t="s">
        <v>456</v>
      </c>
      <c r="C46" s="54" t="s">
        <v>488</v>
      </c>
      <c r="D46" s="48" t="s">
        <v>360</v>
      </c>
      <c r="E46" s="125">
        <v>60</v>
      </c>
      <c r="F46" s="125">
        <v>1.4059999999999999</v>
      </c>
      <c r="G46" s="50"/>
      <c r="H46" s="32">
        <v>7990</v>
      </c>
      <c r="I46" s="18" t="str">
        <f t="shared" si="11"/>
        <v>Блоки из газобетона ЛСР D200 / 150,С0000071984,150*250*625,КГЗ,60,1,406,,7990</v>
      </c>
      <c r="J46" s="18">
        <v>38</v>
      </c>
      <c r="K46" s="18">
        <f t="shared" si="12"/>
        <v>38</v>
      </c>
      <c r="L46" s="18">
        <f t="shared" si="10"/>
        <v>38</v>
      </c>
      <c r="N46" s="1" t="str">
        <f t="shared" si="1"/>
        <v>Блоки из газобетона ЛСР D200 / 150</v>
      </c>
      <c r="O46" s="2" t="str">
        <f t="shared" si="2"/>
        <v>С0000071984</v>
      </c>
      <c r="P46" s="3" t="str">
        <f t="shared" si="3"/>
        <v>150*250*625</v>
      </c>
      <c r="Q46" s="3" t="str">
        <f t="shared" si="4"/>
        <v>КГЗ</v>
      </c>
      <c r="R46" s="3">
        <f t="shared" si="5"/>
        <v>60</v>
      </c>
      <c r="S46" s="5">
        <f t="shared" si="6"/>
        <v>1.4059999999999999</v>
      </c>
      <c r="T46" s="4">
        <f t="shared" si="7"/>
        <v>7990</v>
      </c>
    </row>
    <row r="47" spans="1:20" ht="15.75" x14ac:dyDescent="0.25">
      <c r="A47" s="124" t="s">
        <v>358</v>
      </c>
      <c r="B47" s="125" t="s">
        <v>457</v>
      </c>
      <c r="C47" s="54" t="s">
        <v>489</v>
      </c>
      <c r="D47" s="48" t="s">
        <v>360</v>
      </c>
      <c r="E47" s="125">
        <v>48</v>
      </c>
      <c r="F47" s="125">
        <v>1.5</v>
      </c>
      <c r="G47" s="50"/>
      <c r="H47" s="32">
        <v>7990</v>
      </c>
      <c r="I47" s="18" t="str">
        <f t="shared" si="11"/>
        <v>Блоки из газобетона ЛСР D200 / 200,С0000072349,200*250*625,КГЗ,48,1,5,,7990</v>
      </c>
      <c r="J47" s="18">
        <v>39</v>
      </c>
      <c r="K47" s="18">
        <f t="shared" si="12"/>
        <v>39</v>
      </c>
      <c r="L47" s="18">
        <f t="shared" si="10"/>
        <v>39</v>
      </c>
      <c r="N47" s="1" t="str">
        <f t="shared" si="1"/>
        <v>Блоки из газобетона ЛСР D200 / 200</v>
      </c>
      <c r="O47" s="2" t="str">
        <f t="shared" si="2"/>
        <v>С0000072349</v>
      </c>
      <c r="P47" s="3" t="str">
        <f t="shared" si="3"/>
        <v>200*250*625</v>
      </c>
      <c r="Q47" s="3" t="str">
        <f t="shared" si="4"/>
        <v>КГЗ</v>
      </c>
      <c r="R47" s="3">
        <f t="shared" si="5"/>
        <v>48</v>
      </c>
      <c r="S47" s="5">
        <f t="shared" si="6"/>
        <v>1.5</v>
      </c>
      <c r="T47" s="4">
        <f t="shared" si="7"/>
        <v>7990</v>
      </c>
    </row>
    <row r="48" spans="1:20" ht="15.75" x14ac:dyDescent="0.25">
      <c r="A48" s="40" t="s">
        <v>314</v>
      </c>
      <c r="B48" s="122"/>
      <c r="C48" s="54"/>
      <c r="D48" s="48"/>
      <c r="E48" s="113"/>
      <c r="F48" s="114"/>
      <c r="G48" s="50"/>
      <c r="H48" s="32"/>
      <c r="I48" s="18" t="str">
        <f t="shared" si="11"/>
        <v>● D300,,,,,,,</v>
      </c>
      <c r="J48" s="18">
        <v>40</v>
      </c>
      <c r="K48" s="18">
        <f t="shared" si="12"/>
        <v>40</v>
      </c>
      <c r="L48" s="18">
        <f t="shared" si="10"/>
        <v>40</v>
      </c>
      <c r="N48" s="1" t="str">
        <f t="shared" si="1"/>
        <v>● D300</v>
      </c>
      <c r="O48" s="2">
        <f t="shared" si="2"/>
        <v>0</v>
      </c>
      <c r="P48" s="3">
        <f t="shared" si="3"/>
        <v>0</v>
      </c>
      <c r="Q48" s="3">
        <f t="shared" si="4"/>
        <v>0</v>
      </c>
      <c r="R48" s="3">
        <f t="shared" si="5"/>
        <v>0</v>
      </c>
      <c r="S48" s="5">
        <f t="shared" si="6"/>
        <v>0</v>
      </c>
      <c r="T48" s="4">
        <f t="shared" si="7"/>
        <v>0</v>
      </c>
    </row>
    <row r="49" spans="1:20" ht="15.75" x14ac:dyDescent="0.25">
      <c r="A49" s="109" t="s">
        <v>319</v>
      </c>
      <c r="B49" s="111" t="s">
        <v>458</v>
      </c>
      <c r="C49" s="54" t="s">
        <v>491</v>
      </c>
      <c r="D49" s="48" t="s">
        <v>360</v>
      </c>
      <c r="E49" s="113">
        <v>30</v>
      </c>
      <c r="F49" s="114">
        <v>1.4059999999999999</v>
      </c>
      <c r="G49" s="50"/>
      <c r="H49" s="32">
        <v>7990</v>
      </c>
      <c r="I49" s="18" t="str">
        <f t="shared" si="11"/>
        <v>Блоки из газобетона ЛСР D300 / 300,С0000062293,300*250*625,КГЗ,30,1,406,,7990</v>
      </c>
      <c r="J49" s="18">
        <v>41</v>
      </c>
      <c r="K49" s="18">
        <f t="shared" si="12"/>
        <v>41</v>
      </c>
      <c r="L49" s="18">
        <f t="shared" si="10"/>
        <v>41</v>
      </c>
      <c r="N49" s="1" t="str">
        <f t="shared" si="1"/>
        <v>Блоки из газобетона ЛСР D300 / 300</v>
      </c>
      <c r="O49" s="2" t="str">
        <f t="shared" si="2"/>
        <v>С0000062293</v>
      </c>
      <c r="P49" s="3" t="str">
        <f t="shared" si="3"/>
        <v>300*250*625</v>
      </c>
      <c r="Q49" s="3" t="str">
        <f t="shared" si="4"/>
        <v>КГЗ</v>
      </c>
      <c r="R49" s="3">
        <f t="shared" si="5"/>
        <v>30</v>
      </c>
      <c r="S49" s="5">
        <f t="shared" si="6"/>
        <v>1.4059999999999999</v>
      </c>
      <c r="T49" s="4">
        <f t="shared" si="7"/>
        <v>7990</v>
      </c>
    </row>
    <row r="50" spans="1:20" ht="15.75" x14ac:dyDescent="0.25">
      <c r="A50" s="40" t="s">
        <v>315</v>
      </c>
      <c r="B50" s="41"/>
      <c r="C50" s="110"/>
      <c r="D50" s="42"/>
      <c r="E50" s="43"/>
      <c r="F50" s="44"/>
      <c r="G50" s="44"/>
      <c r="H50" s="32"/>
      <c r="I50" s="18" t="str">
        <f t="shared" si="11"/>
        <v>● D400,,,,,,,</v>
      </c>
      <c r="J50" s="18">
        <v>42</v>
      </c>
      <c r="K50" s="18">
        <f t="shared" si="12"/>
        <v>42</v>
      </c>
      <c r="L50" s="18">
        <f t="shared" si="10"/>
        <v>42</v>
      </c>
      <c r="N50" s="1" t="str">
        <f t="shared" si="1"/>
        <v>● D400</v>
      </c>
      <c r="O50" s="2">
        <f t="shared" si="2"/>
        <v>0</v>
      </c>
      <c r="P50" s="3">
        <f t="shared" si="3"/>
        <v>0</v>
      </c>
      <c r="Q50" s="3">
        <f t="shared" si="4"/>
        <v>0</v>
      </c>
      <c r="R50" s="3">
        <f t="shared" si="5"/>
        <v>0</v>
      </c>
      <c r="S50" s="5">
        <f t="shared" si="6"/>
        <v>0</v>
      </c>
      <c r="T50" s="4">
        <f t="shared" si="7"/>
        <v>0</v>
      </c>
    </row>
    <row r="51" spans="1:20" ht="15.75" x14ac:dyDescent="0.25">
      <c r="A51" s="109" t="s">
        <v>323</v>
      </c>
      <c r="B51" s="122" t="s">
        <v>459</v>
      </c>
      <c r="C51" s="54" t="s">
        <v>487</v>
      </c>
      <c r="D51" s="48" t="s">
        <v>360</v>
      </c>
      <c r="E51" s="113">
        <v>90</v>
      </c>
      <c r="F51" s="114">
        <v>1.4059999999999999</v>
      </c>
      <c r="G51" s="50"/>
      <c r="H51" s="32">
        <v>7890</v>
      </c>
      <c r="I51" s="18" t="str">
        <f t="shared" si="11"/>
        <v>Блоки из газобетона ЛСР D400 / 100,С0000062296,100*250*625,КГЗ,90,1,406,,7890</v>
      </c>
      <c r="J51" s="18">
        <v>43</v>
      </c>
      <c r="K51" s="18">
        <f t="shared" si="12"/>
        <v>43</v>
      </c>
      <c r="L51" s="18">
        <f t="shared" si="10"/>
        <v>43</v>
      </c>
      <c r="N51" s="1" t="str">
        <f t="shared" si="1"/>
        <v>Блоки из газобетона ЛСР D400 / 100</v>
      </c>
      <c r="O51" s="2" t="str">
        <f t="shared" si="2"/>
        <v>С0000062296</v>
      </c>
      <c r="P51" s="3" t="str">
        <f t="shared" si="3"/>
        <v>100*250*625</v>
      </c>
      <c r="Q51" s="3" t="str">
        <f t="shared" si="4"/>
        <v>КГЗ</v>
      </c>
      <c r="R51" s="3">
        <f t="shared" si="5"/>
        <v>90</v>
      </c>
      <c r="S51" s="5">
        <f t="shared" si="6"/>
        <v>1.4059999999999999</v>
      </c>
      <c r="T51" s="4">
        <f t="shared" si="7"/>
        <v>7890</v>
      </c>
    </row>
    <row r="52" spans="1:20" ht="15.75" x14ac:dyDescent="0.25">
      <c r="A52" s="109" t="s">
        <v>324</v>
      </c>
      <c r="B52" s="122" t="s">
        <v>460</v>
      </c>
      <c r="C52" s="54" t="s">
        <v>488</v>
      </c>
      <c r="D52" s="48" t="s">
        <v>360</v>
      </c>
      <c r="E52" s="113">
        <v>60</v>
      </c>
      <c r="F52" s="114">
        <v>1.4059999999999999</v>
      </c>
      <c r="G52" s="50"/>
      <c r="H52" s="32">
        <v>7890</v>
      </c>
      <c r="I52" s="18" t="str">
        <f t="shared" si="11"/>
        <v>Блоки из газобетона ЛСР D400 / 150,С0000062297,150*250*625,КГЗ,60,1,406,,7890</v>
      </c>
      <c r="J52" s="18">
        <v>44</v>
      </c>
      <c r="K52" s="18">
        <f t="shared" si="12"/>
        <v>44</v>
      </c>
      <c r="L52" s="18">
        <f t="shared" si="10"/>
        <v>44</v>
      </c>
      <c r="N52" s="1" t="str">
        <f t="shared" si="1"/>
        <v>Блоки из газобетона ЛСР D400 / 150</v>
      </c>
      <c r="O52" s="2" t="str">
        <f t="shared" si="2"/>
        <v>С0000062297</v>
      </c>
      <c r="P52" s="3" t="str">
        <f t="shared" si="3"/>
        <v>150*250*625</v>
      </c>
      <c r="Q52" s="3" t="str">
        <f t="shared" si="4"/>
        <v>КГЗ</v>
      </c>
      <c r="R52" s="3">
        <f t="shared" si="5"/>
        <v>60</v>
      </c>
      <c r="S52" s="5">
        <f t="shared" si="6"/>
        <v>1.4059999999999999</v>
      </c>
      <c r="T52" s="4">
        <f t="shared" si="7"/>
        <v>7890</v>
      </c>
    </row>
    <row r="53" spans="1:20" ht="15.75" x14ac:dyDescent="0.25">
      <c r="A53" s="109" t="s">
        <v>325</v>
      </c>
      <c r="B53" s="111" t="s">
        <v>461</v>
      </c>
      <c r="C53" s="54" t="s">
        <v>489</v>
      </c>
      <c r="D53" s="48" t="s">
        <v>360</v>
      </c>
      <c r="E53" s="113">
        <v>48</v>
      </c>
      <c r="F53" s="114">
        <v>1.5</v>
      </c>
      <c r="G53" s="50"/>
      <c r="H53" s="32">
        <v>7890</v>
      </c>
      <c r="I53" s="18" t="str">
        <f t="shared" si="11"/>
        <v>Блоки из газобетона ЛСР D400 / 200,С0000062298,200*250*625,КГЗ,48,1,5,,7890</v>
      </c>
      <c r="J53" s="18">
        <v>45</v>
      </c>
      <c r="K53" s="18">
        <f t="shared" si="12"/>
        <v>45</v>
      </c>
      <c r="L53" s="18">
        <f t="shared" si="10"/>
        <v>45</v>
      </c>
      <c r="N53" s="1" t="str">
        <f t="shared" si="1"/>
        <v>Блоки из газобетона ЛСР D400 / 200</v>
      </c>
      <c r="O53" s="2" t="str">
        <f t="shared" si="2"/>
        <v>С0000062298</v>
      </c>
      <c r="P53" s="3" t="str">
        <f t="shared" si="3"/>
        <v>200*250*625</v>
      </c>
      <c r="Q53" s="3" t="str">
        <f t="shared" si="4"/>
        <v>КГЗ</v>
      </c>
      <c r="R53" s="3">
        <f t="shared" si="5"/>
        <v>48</v>
      </c>
      <c r="S53" s="5">
        <f t="shared" si="6"/>
        <v>1.5</v>
      </c>
      <c r="T53" s="4">
        <f t="shared" si="7"/>
        <v>7890</v>
      </c>
    </row>
    <row r="54" spans="1:20" ht="15.75" x14ac:dyDescent="0.25">
      <c r="A54" s="109" t="s">
        <v>326</v>
      </c>
      <c r="B54" s="111" t="s">
        <v>462</v>
      </c>
      <c r="C54" s="54" t="s">
        <v>490</v>
      </c>
      <c r="D54" s="48" t="s">
        <v>360</v>
      </c>
      <c r="E54" s="113">
        <v>36</v>
      </c>
      <c r="F54" s="114">
        <v>1.4059999999999999</v>
      </c>
      <c r="G54" s="50"/>
      <c r="H54" s="32">
        <v>7890</v>
      </c>
      <c r="I54" s="18" t="str">
        <f t="shared" si="11"/>
        <v>Блоки из газобетона ЛСР D400 / 250,С0000062299,250*250*625,КГЗ,36,1,406,,7890</v>
      </c>
      <c r="J54" s="18">
        <v>46</v>
      </c>
      <c r="K54" s="18">
        <f t="shared" si="12"/>
        <v>46</v>
      </c>
      <c r="L54" s="18">
        <f t="shared" si="10"/>
        <v>46</v>
      </c>
      <c r="N54" s="1" t="str">
        <f t="shared" si="1"/>
        <v>Блоки из газобетона ЛСР D400 / 250</v>
      </c>
      <c r="O54" s="2" t="str">
        <f t="shared" si="2"/>
        <v>С0000062299</v>
      </c>
      <c r="P54" s="3" t="str">
        <f t="shared" si="3"/>
        <v>250*250*625</v>
      </c>
      <c r="Q54" s="3" t="str">
        <f t="shared" si="4"/>
        <v>КГЗ</v>
      </c>
      <c r="R54" s="3">
        <f t="shared" si="5"/>
        <v>36</v>
      </c>
      <c r="S54" s="5">
        <f t="shared" si="6"/>
        <v>1.4059999999999999</v>
      </c>
      <c r="T54" s="4">
        <f t="shared" si="7"/>
        <v>7890</v>
      </c>
    </row>
    <row r="55" spans="1:20" ht="15.75" x14ac:dyDescent="0.25">
      <c r="A55" s="109" t="s">
        <v>327</v>
      </c>
      <c r="B55" s="122" t="s">
        <v>463</v>
      </c>
      <c r="C55" s="54" t="s">
        <v>491</v>
      </c>
      <c r="D55" s="48" t="s">
        <v>360</v>
      </c>
      <c r="E55" s="113">
        <v>30</v>
      </c>
      <c r="F55" s="114">
        <v>1.4059999999999999</v>
      </c>
      <c r="G55" s="50"/>
      <c r="H55" s="32">
        <v>7890</v>
      </c>
      <c r="I55" s="18" t="str">
        <f t="shared" si="11"/>
        <v>Блоки из газобетона ЛСР D400 / 300,С0000062300,300*250*625,КГЗ,30,1,406,,7890</v>
      </c>
      <c r="J55" s="18">
        <v>47</v>
      </c>
      <c r="K55" s="18">
        <f t="shared" si="12"/>
        <v>47</v>
      </c>
      <c r="L55" s="18">
        <f t="shared" si="10"/>
        <v>47</v>
      </c>
      <c r="N55" s="1" t="str">
        <f t="shared" si="1"/>
        <v>Блоки из газобетона ЛСР D400 / 300</v>
      </c>
      <c r="O55" s="2" t="str">
        <f t="shared" si="2"/>
        <v>С0000062300</v>
      </c>
      <c r="P55" s="3" t="str">
        <f t="shared" si="3"/>
        <v>300*250*625</v>
      </c>
      <c r="Q55" s="3" t="str">
        <f t="shared" si="4"/>
        <v>КГЗ</v>
      </c>
      <c r="R55" s="3">
        <f t="shared" si="5"/>
        <v>30</v>
      </c>
      <c r="S55" s="5">
        <f t="shared" si="6"/>
        <v>1.4059999999999999</v>
      </c>
      <c r="T55" s="4">
        <f t="shared" si="7"/>
        <v>7890</v>
      </c>
    </row>
    <row r="56" spans="1:20" ht="15.75" x14ac:dyDescent="0.25">
      <c r="A56" s="109" t="s">
        <v>328</v>
      </c>
      <c r="B56" s="122" t="s">
        <v>464</v>
      </c>
      <c r="C56" s="54" t="s">
        <v>492</v>
      </c>
      <c r="D56" s="48" t="s">
        <v>360</v>
      </c>
      <c r="E56" s="113">
        <v>24</v>
      </c>
      <c r="F56" s="114">
        <v>1.4059999999999999</v>
      </c>
      <c r="G56" s="50"/>
      <c r="H56" s="32">
        <v>7890</v>
      </c>
      <c r="I56" s="18" t="str">
        <f t="shared" si="11"/>
        <v>Блоки из газобетона ЛСР D400 / 375,С0000062301,375*250*625,КГЗ,24,1,406,,7890</v>
      </c>
      <c r="J56" s="18">
        <v>48</v>
      </c>
      <c r="K56" s="18">
        <f t="shared" si="12"/>
        <v>48</v>
      </c>
      <c r="L56" s="18">
        <f t="shared" si="10"/>
        <v>48</v>
      </c>
      <c r="N56" s="1" t="str">
        <f t="shared" si="1"/>
        <v>Блоки из газобетона ЛСР D400 / 375</v>
      </c>
      <c r="O56" s="2" t="str">
        <f t="shared" si="2"/>
        <v>С0000062301</v>
      </c>
      <c r="P56" s="3" t="str">
        <f t="shared" si="3"/>
        <v>375*250*625</v>
      </c>
      <c r="Q56" s="3" t="str">
        <f t="shared" si="4"/>
        <v>КГЗ</v>
      </c>
      <c r="R56" s="3">
        <f t="shared" si="5"/>
        <v>24</v>
      </c>
      <c r="S56" s="5">
        <f t="shared" si="6"/>
        <v>1.4059999999999999</v>
      </c>
      <c r="T56" s="4">
        <f t="shared" si="7"/>
        <v>7890</v>
      </c>
    </row>
    <row r="57" spans="1:20" ht="15.75" x14ac:dyDescent="0.25">
      <c r="A57" s="126" t="s">
        <v>329</v>
      </c>
      <c r="B57" s="127" t="s">
        <v>465</v>
      </c>
      <c r="C57" s="54" t="s">
        <v>493</v>
      </c>
      <c r="D57" s="48" t="s">
        <v>360</v>
      </c>
      <c r="E57" s="128">
        <v>24</v>
      </c>
      <c r="F57" s="129">
        <v>1.5</v>
      </c>
      <c r="G57" s="75"/>
      <c r="H57" s="32">
        <v>7890</v>
      </c>
      <c r="I57" s="18" t="str">
        <f t="shared" si="11"/>
        <v>Блоки из газобетона ЛСР D400 / 400,С0000062302,400*250*625,КГЗ,24,1,5,,7890</v>
      </c>
      <c r="J57" s="18">
        <v>49</v>
      </c>
      <c r="K57" s="18">
        <f t="shared" si="12"/>
        <v>49</v>
      </c>
      <c r="L57" s="18">
        <f t="shared" si="10"/>
        <v>49</v>
      </c>
      <c r="N57" s="1" t="str">
        <f t="shared" si="1"/>
        <v>Блоки из газобетона ЛСР D400 / 400</v>
      </c>
      <c r="O57" s="2" t="str">
        <f t="shared" si="2"/>
        <v>С0000062302</v>
      </c>
      <c r="P57" s="3" t="str">
        <f t="shared" si="3"/>
        <v>400*250*625</v>
      </c>
      <c r="Q57" s="3" t="str">
        <f t="shared" si="4"/>
        <v>КГЗ</v>
      </c>
      <c r="R57" s="3">
        <f t="shared" si="5"/>
        <v>24</v>
      </c>
      <c r="S57" s="5">
        <f t="shared" si="6"/>
        <v>1.5</v>
      </c>
      <c r="T57" s="4">
        <f t="shared" si="7"/>
        <v>7890</v>
      </c>
    </row>
    <row r="58" spans="1:20" ht="15.75" x14ac:dyDescent="0.25">
      <c r="A58" s="130" t="s">
        <v>316</v>
      </c>
      <c r="B58" s="80"/>
      <c r="C58" s="131"/>
      <c r="D58" s="67"/>
      <c r="E58" s="132"/>
      <c r="F58" s="81"/>
      <c r="G58" s="81"/>
      <c r="H58" s="32"/>
      <c r="I58" s="18" t="str">
        <f t="shared" si="11"/>
        <v>● D500,,,,,,,</v>
      </c>
      <c r="J58" s="18">
        <v>50</v>
      </c>
      <c r="K58" s="18">
        <f t="shared" si="12"/>
        <v>50</v>
      </c>
      <c r="L58" s="18">
        <f t="shared" si="10"/>
        <v>50</v>
      </c>
      <c r="N58" s="1" t="str">
        <f t="shared" si="1"/>
        <v>● D500</v>
      </c>
      <c r="O58" s="2">
        <f t="shared" si="2"/>
        <v>0</v>
      </c>
      <c r="P58" s="3">
        <f t="shared" si="3"/>
        <v>0</v>
      </c>
      <c r="Q58" s="3">
        <f t="shared" si="4"/>
        <v>0</v>
      </c>
      <c r="R58" s="3">
        <f t="shared" si="5"/>
        <v>0</v>
      </c>
      <c r="S58" s="5">
        <f t="shared" si="6"/>
        <v>0</v>
      </c>
      <c r="T58" s="4">
        <f t="shared" si="7"/>
        <v>0</v>
      </c>
    </row>
    <row r="59" spans="1:20" ht="15.75" x14ac:dyDescent="0.25">
      <c r="A59" s="133" t="s">
        <v>330</v>
      </c>
      <c r="B59" s="134" t="s">
        <v>466</v>
      </c>
      <c r="C59" s="135" t="s">
        <v>494</v>
      </c>
      <c r="D59" s="94" t="s">
        <v>360</v>
      </c>
      <c r="E59" s="113">
        <v>108</v>
      </c>
      <c r="F59" s="114">
        <v>1.266</v>
      </c>
      <c r="G59" s="136"/>
      <c r="H59" s="32">
        <v>7890</v>
      </c>
      <c r="I59" s="18" t="str">
        <f t="shared" si="11"/>
        <v>Блоки из газобетона ЛСР D500 / 75,С0000062313,75*250*625,КГЗ,108,1,266,,7890</v>
      </c>
      <c r="J59" s="18">
        <v>51</v>
      </c>
      <c r="K59" s="18">
        <f t="shared" si="12"/>
        <v>51</v>
      </c>
      <c r="L59" s="18">
        <f t="shared" si="10"/>
        <v>51</v>
      </c>
      <c r="N59" s="1" t="str">
        <f t="shared" si="1"/>
        <v>Блоки из газобетона ЛСР D500 / 75</v>
      </c>
      <c r="O59" s="2" t="str">
        <f t="shared" si="2"/>
        <v>С0000062313</v>
      </c>
      <c r="P59" s="3" t="str">
        <f t="shared" si="3"/>
        <v>75*250*625</v>
      </c>
      <c r="Q59" s="3" t="str">
        <f t="shared" si="4"/>
        <v>КГЗ</v>
      </c>
      <c r="R59" s="3">
        <f t="shared" si="5"/>
        <v>108</v>
      </c>
      <c r="S59" s="5">
        <f t="shared" si="6"/>
        <v>1.266</v>
      </c>
      <c r="T59" s="4">
        <f t="shared" si="7"/>
        <v>7890</v>
      </c>
    </row>
    <row r="60" spans="1:20" ht="15.75" x14ac:dyDescent="0.25">
      <c r="A60" s="133" t="s">
        <v>331</v>
      </c>
      <c r="B60" s="134" t="s">
        <v>467</v>
      </c>
      <c r="C60" s="135" t="s">
        <v>487</v>
      </c>
      <c r="D60" s="94" t="s">
        <v>360</v>
      </c>
      <c r="E60" s="113">
        <v>90</v>
      </c>
      <c r="F60" s="114">
        <v>1.4059999999999999</v>
      </c>
      <c r="G60" s="136"/>
      <c r="H60" s="32">
        <v>7890</v>
      </c>
      <c r="I60" s="18" t="str">
        <f t="shared" si="11"/>
        <v>Блоки из газобетона ЛСР D500 / 100,С0000062305,100*250*625,КГЗ,90,1,406,,7890</v>
      </c>
      <c r="J60" s="18">
        <v>52</v>
      </c>
      <c r="K60" s="18">
        <f t="shared" si="12"/>
        <v>52</v>
      </c>
      <c r="L60" s="18">
        <f t="shared" si="10"/>
        <v>52</v>
      </c>
      <c r="N60" s="1" t="str">
        <f t="shared" si="1"/>
        <v>Блоки из газобетона ЛСР D500 / 100</v>
      </c>
      <c r="O60" s="2" t="str">
        <f t="shared" si="2"/>
        <v>С0000062305</v>
      </c>
      <c r="P60" s="3" t="str">
        <f t="shared" si="3"/>
        <v>100*250*625</v>
      </c>
      <c r="Q60" s="3" t="str">
        <f t="shared" si="4"/>
        <v>КГЗ</v>
      </c>
      <c r="R60" s="3">
        <f t="shared" si="5"/>
        <v>90</v>
      </c>
      <c r="S60" s="5">
        <f t="shared" si="6"/>
        <v>1.4059999999999999</v>
      </c>
      <c r="T60" s="4">
        <f t="shared" si="7"/>
        <v>7890</v>
      </c>
    </row>
    <row r="61" spans="1:20" ht="15.75" x14ac:dyDescent="0.25">
      <c r="A61" s="133" t="s">
        <v>332</v>
      </c>
      <c r="B61" s="134" t="s">
        <v>468</v>
      </c>
      <c r="C61" s="135" t="s">
        <v>488</v>
      </c>
      <c r="D61" s="94" t="s">
        <v>360</v>
      </c>
      <c r="E61" s="113">
        <v>60</v>
      </c>
      <c r="F61" s="114">
        <v>1.4059999999999999</v>
      </c>
      <c r="G61" s="136"/>
      <c r="H61" s="32">
        <v>7890</v>
      </c>
      <c r="I61" s="18" t="str">
        <f t="shared" si="11"/>
        <v>Блоки из газобетона ЛСР D500 / 150,С0000062306,150*250*625,КГЗ,60,1,406,,7890</v>
      </c>
      <c r="J61" s="18">
        <v>53</v>
      </c>
      <c r="K61" s="18">
        <f t="shared" si="12"/>
        <v>53</v>
      </c>
      <c r="L61" s="18">
        <f t="shared" si="10"/>
        <v>53</v>
      </c>
      <c r="N61" s="1" t="str">
        <f t="shared" si="1"/>
        <v>Блоки из газобетона ЛСР D500 / 150</v>
      </c>
      <c r="O61" s="2" t="str">
        <f t="shared" si="2"/>
        <v>С0000062306</v>
      </c>
      <c r="P61" s="3" t="str">
        <f t="shared" si="3"/>
        <v>150*250*625</v>
      </c>
      <c r="Q61" s="3" t="str">
        <f t="shared" si="4"/>
        <v>КГЗ</v>
      </c>
      <c r="R61" s="3">
        <f t="shared" si="5"/>
        <v>60</v>
      </c>
      <c r="S61" s="5">
        <f t="shared" si="6"/>
        <v>1.4059999999999999</v>
      </c>
      <c r="T61" s="4">
        <f t="shared" si="7"/>
        <v>7890</v>
      </c>
    </row>
    <row r="62" spans="1:20" ht="15.75" x14ac:dyDescent="0.25">
      <c r="A62" s="133" t="s">
        <v>333</v>
      </c>
      <c r="B62" s="134" t="s">
        <v>469</v>
      </c>
      <c r="C62" s="135" t="s">
        <v>489</v>
      </c>
      <c r="D62" s="94" t="s">
        <v>360</v>
      </c>
      <c r="E62" s="113">
        <v>48</v>
      </c>
      <c r="F62" s="114">
        <v>1.5</v>
      </c>
      <c r="G62" s="136"/>
      <c r="H62" s="32">
        <v>7890</v>
      </c>
      <c r="I62" s="18" t="str">
        <f t="shared" si="11"/>
        <v>Блоки из газобетона ЛСР D500 / 200,С0000062307,200*250*625,КГЗ,48,1,5,,7890</v>
      </c>
      <c r="J62" s="18">
        <v>54</v>
      </c>
      <c r="K62" s="18">
        <f t="shared" si="12"/>
        <v>54</v>
      </c>
      <c r="L62" s="18">
        <f t="shared" si="10"/>
        <v>54</v>
      </c>
      <c r="N62" s="1" t="str">
        <f t="shared" si="1"/>
        <v>Блоки из газобетона ЛСР D500 / 200</v>
      </c>
      <c r="O62" s="2" t="str">
        <f t="shared" si="2"/>
        <v>С0000062307</v>
      </c>
      <c r="P62" s="3" t="str">
        <f t="shared" si="3"/>
        <v>200*250*625</v>
      </c>
      <c r="Q62" s="3" t="str">
        <f t="shared" si="4"/>
        <v>КГЗ</v>
      </c>
      <c r="R62" s="3">
        <f t="shared" si="5"/>
        <v>48</v>
      </c>
      <c r="S62" s="5">
        <f t="shared" si="6"/>
        <v>1.5</v>
      </c>
      <c r="T62" s="4">
        <f t="shared" si="7"/>
        <v>7890</v>
      </c>
    </row>
    <row r="63" spans="1:20" ht="15.75" x14ac:dyDescent="0.25">
      <c r="A63" s="133" t="s">
        <v>334</v>
      </c>
      <c r="B63" s="134" t="s">
        <v>470</v>
      </c>
      <c r="C63" s="135" t="s">
        <v>490</v>
      </c>
      <c r="D63" s="94" t="s">
        <v>360</v>
      </c>
      <c r="E63" s="113">
        <v>36</v>
      </c>
      <c r="F63" s="114">
        <v>1.4059999999999999</v>
      </c>
      <c r="G63" s="136"/>
      <c r="H63" s="32">
        <v>7890</v>
      </c>
      <c r="I63" s="18" t="str">
        <f t="shared" si="11"/>
        <v>Блоки из газобетона ЛСР D500 / 250,С0000062308,250*250*625,КГЗ,36,1,406,,7890</v>
      </c>
      <c r="J63" s="18">
        <v>55</v>
      </c>
      <c r="K63" s="18">
        <f t="shared" si="12"/>
        <v>55</v>
      </c>
      <c r="L63" s="18">
        <f t="shared" si="10"/>
        <v>55</v>
      </c>
      <c r="N63" s="1" t="str">
        <f t="shared" si="1"/>
        <v>Блоки из газобетона ЛСР D500 / 250</v>
      </c>
      <c r="O63" s="2" t="str">
        <f t="shared" si="2"/>
        <v>С0000062308</v>
      </c>
      <c r="P63" s="3" t="str">
        <f t="shared" si="3"/>
        <v>250*250*625</v>
      </c>
      <c r="Q63" s="3" t="str">
        <f t="shared" si="4"/>
        <v>КГЗ</v>
      </c>
      <c r="R63" s="3">
        <f t="shared" si="5"/>
        <v>36</v>
      </c>
      <c r="S63" s="5">
        <f t="shared" si="6"/>
        <v>1.4059999999999999</v>
      </c>
      <c r="T63" s="4">
        <f t="shared" si="7"/>
        <v>7890</v>
      </c>
    </row>
    <row r="64" spans="1:20" ht="15.75" x14ac:dyDescent="0.25">
      <c r="A64" s="133" t="s">
        <v>335</v>
      </c>
      <c r="B64" s="134" t="s">
        <v>471</v>
      </c>
      <c r="C64" s="137" t="s">
        <v>491</v>
      </c>
      <c r="D64" s="94" t="s">
        <v>360</v>
      </c>
      <c r="E64" s="113">
        <v>30</v>
      </c>
      <c r="F64" s="114">
        <v>1.4059999999999999</v>
      </c>
      <c r="G64" s="136"/>
      <c r="H64" s="32">
        <v>7890</v>
      </c>
      <c r="I64" s="18" t="str">
        <f t="shared" si="11"/>
        <v>Блоки из газобетона ЛСР D500 / 300,С0000062309,300*250*625,КГЗ,30,1,406,,7890</v>
      </c>
      <c r="J64" s="18">
        <v>56</v>
      </c>
      <c r="K64" s="18">
        <f t="shared" si="12"/>
        <v>56</v>
      </c>
      <c r="L64" s="18">
        <f t="shared" si="10"/>
        <v>56</v>
      </c>
      <c r="N64" s="1" t="str">
        <f t="shared" si="1"/>
        <v>Блоки из газобетона ЛСР D500 / 300</v>
      </c>
      <c r="O64" s="2" t="str">
        <f t="shared" si="2"/>
        <v>С0000062309</v>
      </c>
      <c r="P64" s="3" t="str">
        <f t="shared" si="3"/>
        <v>300*250*625</v>
      </c>
      <c r="Q64" s="3" t="str">
        <f t="shared" si="4"/>
        <v>КГЗ</v>
      </c>
      <c r="R64" s="3">
        <f t="shared" si="5"/>
        <v>30</v>
      </c>
      <c r="S64" s="5">
        <f t="shared" si="6"/>
        <v>1.4059999999999999</v>
      </c>
      <c r="T64" s="4">
        <f t="shared" si="7"/>
        <v>7890</v>
      </c>
    </row>
    <row r="65" spans="1:20" ht="15.75" x14ac:dyDescent="0.25">
      <c r="A65" s="133" t="s">
        <v>336</v>
      </c>
      <c r="B65" s="134" t="s">
        <v>472</v>
      </c>
      <c r="C65" s="135" t="s">
        <v>492</v>
      </c>
      <c r="D65" s="94" t="s">
        <v>360</v>
      </c>
      <c r="E65" s="113">
        <v>24</v>
      </c>
      <c r="F65" s="114">
        <v>1.4059999999999999</v>
      </c>
      <c r="G65" s="136"/>
      <c r="H65" s="32">
        <v>7890</v>
      </c>
      <c r="I65" s="18" t="str">
        <f t="shared" si="11"/>
        <v>Блоки из газобетона ЛСР D500 / 375,С0000062311,375*250*625,КГЗ,24,1,406,,7890</v>
      </c>
      <c r="J65" s="18">
        <v>57</v>
      </c>
      <c r="K65" s="18">
        <f t="shared" si="12"/>
        <v>57</v>
      </c>
      <c r="L65" s="18">
        <f t="shared" si="10"/>
        <v>57</v>
      </c>
      <c r="N65" s="1" t="str">
        <f t="shared" si="1"/>
        <v>Блоки из газобетона ЛСР D500 / 375</v>
      </c>
      <c r="O65" s="2" t="str">
        <f t="shared" si="2"/>
        <v>С0000062311</v>
      </c>
      <c r="P65" s="3" t="str">
        <f t="shared" si="3"/>
        <v>375*250*625</v>
      </c>
      <c r="Q65" s="3" t="str">
        <f t="shared" si="4"/>
        <v>КГЗ</v>
      </c>
      <c r="R65" s="3">
        <f t="shared" si="5"/>
        <v>24</v>
      </c>
      <c r="S65" s="5">
        <f t="shared" si="6"/>
        <v>1.4059999999999999</v>
      </c>
      <c r="T65" s="4">
        <f t="shared" si="7"/>
        <v>7890</v>
      </c>
    </row>
    <row r="66" spans="1:20" ht="15.75" x14ac:dyDescent="0.25">
      <c r="A66" s="133" t="s">
        <v>337</v>
      </c>
      <c r="B66" s="134" t="s">
        <v>473</v>
      </c>
      <c r="C66" s="135" t="s">
        <v>493</v>
      </c>
      <c r="D66" s="94" t="s">
        <v>360</v>
      </c>
      <c r="E66" s="113">
        <v>24</v>
      </c>
      <c r="F66" s="114">
        <v>1.5</v>
      </c>
      <c r="G66" s="136"/>
      <c r="H66" s="32">
        <v>7890</v>
      </c>
      <c r="I66" s="18" t="str">
        <f t="shared" si="11"/>
        <v>Блоки из газобетона ЛСР D500 / 400,С0000062312,400*250*625,КГЗ,24,1,5,,7890</v>
      </c>
      <c r="J66" s="18">
        <v>58</v>
      </c>
      <c r="K66" s="18">
        <f t="shared" si="12"/>
        <v>58</v>
      </c>
      <c r="L66" s="18">
        <f t="shared" si="10"/>
        <v>58</v>
      </c>
      <c r="N66" s="1" t="str">
        <f t="shared" si="1"/>
        <v>Блоки из газобетона ЛСР D500 / 400</v>
      </c>
      <c r="O66" s="2" t="str">
        <f t="shared" si="2"/>
        <v>С0000062312</v>
      </c>
      <c r="P66" s="3" t="str">
        <f t="shared" si="3"/>
        <v>400*250*625</v>
      </c>
      <c r="Q66" s="3" t="str">
        <f t="shared" si="4"/>
        <v>КГЗ</v>
      </c>
      <c r="R66" s="3">
        <f t="shared" si="5"/>
        <v>24</v>
      </c>
      <c r="S66" s="5">
        <f t="shared" si="6"/>
        <v>1.5</v>
      </c>
      <c r="T66" s="4">
        <f t="shared" si="7"/>
        <v>7890</v>
      </c>
    </row>
    <row r="67" spans="1:20" ht="15.75" x14ac:dyDescent="0.25">
      <c r="A67" s="130" t="s">
        <v>317</v>
      </c>
      <c r="B67" s="80"/>
      <c r="C67" s="131"/>
      <c r="D67" s="67"/>
      <c r="E67" s="132"/>
      <c r="F67" s="81"/>
      <c r="G67" s="81"/>
      <c r="H67" s="32"/>
      <c r="I67" s="18" t="str">
        <f t="shared" si="11"/>
        <v>● D600,,,,,,,</v>
      </c>
      <c r="J67" s="18">
        <v>59</v>
      </c>
      <c r="K67" s="18">
        <f t="shared" si="12"/>
        <v>59</v>
      </c>
      <c r="L67" s="18">
        <f t="shared" si="10"/>
        <v>59</v>
      </c>
      <c r="N67" s="1" t="str">
        <f t="shared" si="1"/>
        <v>● D600</v>
      </c>
      <c r="O67" s="2">
        <f t="shared" si="2"/>
        <v>0</v>
      </c>
      <c r="P67" s="3">
        <f t="shared" si="3"/>
        <v>0</v>
      </c>
      <c r="Q67" s="3">
        <f t="shared" si="4"/>
        <v>0</v>
      </c>
      <c r="R67" s="3">
        <f t="shared" si="5"/>
        <v>0</v>
      </c>
      <c r="S67" s="5">
        <f t="shared" si="6"/>
        <v>0</v>
      </c>
      <c r="T67" s="4">
        <f t="shared" si="7"/>
        <v>0</v>
      </c>
    </row>
    <row r="68" spans="1:20" ht="15.75" x14ac:dyDescent="0.25">
      <c r="A68" s="138" t="s">
        <v>338</v>
      </c>
      <c r="B68" s="134" t="s">
        <v>474</v>
      </c>
      <c r="C68" s="135" t="s">
        <v>487</v>
      </c>
      <c r="D68" s="94" t="s">
        <v>360</v>
      </c>
      <c r="E68" s="113">
        <v>90</v>
      </c>
      <c r="F68" s="114">
        <v>1.4059999999999999</v>
      </c>
      <c r="G68" s="136"/>
      <c r="H68" s="32">
        <v>7990</v>
      </c>
      <c r="I68" s="18" t="str">
        <f t="shared" si="11"/>
        <v>Блоки из газобетона ЛСР D600 / 100,С0000062315,100*250*625,КГЗ,90,1,406,,7990</v>
      </c>
      <c r="J68" s="18">
        <v>60</v>
      </c>
      <c r="K68" s="18">
        <f t="shared" si="12"/>
        <v>60</v>
      </c>
      <c r="L68" s="18">
        <f t="shared" si="10"/>
        <v>60</v>
      </c>
      <c r="N68" s="1" t="str">
        <f t="shared" si="1"/>
        <v>Блоки из газобетона ЛСР D600 / 100</v>
      </c>
      <c r="O68" s="2" t="str">
        <f t="shared" si="2"/>
        <v>С0000062315</v>
      </c>
      <c r="P68" s="3" t="str">
        <f t="shared" si="3"/>
        <v>100*250*625</v>
      </c>
      <c r="Q68" s="3" t="str">
        <f t="shared" si="4"/>
        <v>КГЗ</v>
      </c>
      <c r="R68" s="3">
        <f t="shared" si="5"/>
        <v>90</v>
      </c>
      <c r="S68" s="5">
        <f t="shared" si="6"/>
        <v>1.4059999999999999</v>
      </c>
      <c r="T68" s="4">
        <f t="shared" si="7"/>
        <v>7990</v>
      </c>
    </row>
    <row r="69" spans="1:20" ht="15.75" x14ac:dyDescent="0.25">
      <c r="A69" s="138" t="s">
        <v>339</v>
      </c>
      <c r="B69" s="111" t="s">
        <v>475</v>
      </c>
      <c r="C69" s="135" t="s">
        <v>488</v>
      </c>
      <c r="D69" s="94" t="s">
        <v>360</v>
      </c>
      <c r="E69" s="113">
        <v>60</v>
      </c>
      <c r="F69" s="114">
        <v>1.4059999999999999</v>
      </c>
      <c r="G69" s="136"/>
      <c r="H69" s="32">
        <v>7990</v>
      </c>
      <c r="I69" s="18" t="str">
        <f t="shared" si="11"/>
        <v>Блоки из газобетона ЛСР D600 / 150,С0000062316,150*250*625,КГЗ,60,1,406,,7990</v>
      </c>
      <c r="J69" s="18">
        <v>61</v>
      </c>
      <c r="K69" s="18">
        <f t="shared" si="12"/>
        <v>61</v>
      </c>
      <c r="L69" s="18">
        <f t="shared" si="10"/>
        <v>61</v>
      </c>
      <c r="N69" s="1" t="str">
        <f t="shared" si="1"/>
        <v>Блоки из газобетона ЛСР D600 / 150</v>
      </c>
      <c r="O69" s="2" t="str">
        <f t="shared" si="2"/>
        <v>С0000062316</v>
      </c>
      <c r="P69" s="3" t="str">
        <f t="shared" si="3"/>
        <v>150*250*625</v>
      </c>
      <c r="Q69" s="3" t="str">
        <f t="shared" si="4"/>
        <v>КГЗ</v>
      </c>
      <c r="R69" s="3">
        <f t="shared" si="5"/>
        <v>60</v>
      </c>
      <c r="S69" s="5">
        <f t="shared" si="6"/>
        <v>1.4059999999999999</v>
      </c>
      <c r="T69" s="4">
        <f t="shared" si="7"/>
        <v>7990</v>
      </c>
    </row>
    <row r="70" spans="1:20" ht="15.75" x14ac:dyDescent="0.25">
      <c r="A70" s="109" t="s">
        <v>340</v>
      </c>
      <c r="B70" s="111" t="s">
        <v>476</v>
      </c>
      <c r="C70" s="135" t="s">
        <v>489</v>
      </c>
      <c r="D70" s="94" t="s">
        <v>360</v>
      </c>
      <c r="E70" s="113">
        <v>48</v>
      </c>
      <c r="F70" s="114">
        <v>1.5</v>
      </c>
      <c r="G70" s="136"/>
      <c r="H70" s="32">
        <v>7990</v>
      </c>
      <c r="I70" s="18" t="str">
        <f t="shared" si="11"/>
        <v>Блоки из газобетона ЛСР D600 / 200,С0000062317,200*250*625,КГЗ,48,1,5,,7990</v>
      </c>
      <c r="J70" s="18">
        <v>62</v>
      </c>
      <c r="K70" s="18">
        <f t="shared" si="12"/>
        <v>62</v>
      </c>
      <c r="L70" s="18">
        <f t="shared" si="10"/>
        <v>62</v>
      </c>
      <c r="N70" s="1" t="str">
        <f t="shared" si="1"/>
        <v>Блоки из газобетона ЛСР D600 / 200</v>
      </c>
      <c r="O70" s="2" t="str">
        <f t="shared" si="2"/>
        <v>С0000062317</v>
      </c>
      <c r="P70" s="3" t="str">
        <f t="shared" si="3"/>
        <v>200*250*625</v>
      </c>
      <c r="Q70" s="3" t="str">
        <f t="shared" si="4"/>
        <v>КГЗ</v>
      </c>
      <c r="R70" s="3">
        <f t="shared" si="5"/>
        <v>48</v>
      </c>
      <c r="S70" s="5">
        <f t="shared" si="6"/>
        <v>1.5</v>
      </c>
      <c r="T70" s="4">
        <f t="shared" si="7"/>
        <v>7990</v>
      </c>
    </row>
    <row r="71" spans="1:20" ht="15.75" x14ac:dyDescent="0.25">
      <c r="A71" s="109" t="s">
        <v>341</v>
      </c>
      <c r="B71" s="111" t="s">
        <v>477</v>
      </c>
      <c r="C71" s="135" t="s">
        <v>490</v>
      </c>
      <c r="D71" s="94" t="s">
        <v>360</v>
      </c>
      <c r="E71" s="113">
        <v>36</v>
      </c>
      <c r="F71" s="114">
        <v>1.4059999999999999</v>
      </c>
      <c r="G71" s="136"/>
      <c r="H71" s="32">
        <v>7990</v>
      </c>
      <c r="I71" s="18" t="str">
        <f t="shared" si="11"/>
        <v>Блоки из газобетона ЛСР D600 / 250,С0000062318,250*250*625,КГЗ,36,1,406,,7990</v>
      </c>
      <c r="J71" s="18">
        <v>63</v>
      </c>
      <c r="K71" s="18">
        <f t="shared" si="12"/>
        <v>63</v>
      </c>
      <c r="L71" s="18">
        <f t="shared" si="10"/>
        <v>63</v>
      </c>
      <c r="N71" s="1" t="str">
        <f t="shared" si="1"/>
        <v>Блоки из газобетона ЛСР D600 / 250</v>
      </c>
      <c r="O71" s="2" t="str">
        <f t="shared" si="2"/>
        <v>С0000062318</v>
      </c>
      <c r="P71" s="3" t="str">
        <f t="shared" si="3"/>
        <v>250*250*625</v>
      </c>
      <c r="Q71" s="3" t="str">
        <f t="shared" si="4"/>
        <v>КГЗ</v>
      </c>
      <c r="R71" s="3">
        <f t="shared" si="5"/>
        <v>36</v>
      </c>
      <c r="S71" s="5">
        <f t="shared" si="6"/>
        <v>1.4059999999999999</v>
      </c>
      <c r="T71" s="4">
        <f t="shared" si="7"/>
        <v>7990</v>
      </c>
    </row>
    <row r="72" spans="1:20" ht="15.75" x14ac:dyDescent="0.25">
      <c r="A72" s="109" t="s">
        <v>342</v>
      </c>
      <c r="B72" s="111" t="s">
        <v>478</v>
      </c>
      <c r="C72" s="135" t="s">
        <v>491</v>
      </c>
      <c r="D72" s="94" t="s">
        <v>360</v>
      </c>
      <c r="E72" s="113">
        <v>30</v>
      </c>
      <c r="F72" s="114">
        <v>1.4059999999999999</v>
      </c>
      <c r="G72" s="136"/>
      <c r="H72" s="32">
        <v>7990</v>
      </c>
      <c r="I72" s="18" t="str">
        <f t="shared" si="11"/>
        <v>Блоки из газобетона ЛСР D600 / 300,С0000062319,300*250*625,КГЗ,30,1,406,,7990</v>
      </c>
      <c r="J72" s="18">
        <v>64</v>
      </c>
      <c r="K72" s="18">
        <f t="shared" si="12"/>
        <v>64</v>
      </c>
      <c r="L72" s="18">
        <f t="shared" si="10"/>
        <v>64</v>
      </c>
      <c r="N72" s="1" t="str">
        <f t="shared" si="1"/>
        <v>Блоки из газобетона ЛСР D600 / 300</v>
      </c>
      <c r="O72" s="2" t="str">
        <f t="shared" si="2"/>
        <v>С0000062319</v>
      </c>
      <c r="P72" s="3" t="str">
        <f t="shared" si="3"/>
        <v>300*250*625</v>
      </c>
      <c r="Q72" s="3" t="str">
        <f t="shared" si="4"/>
        <v>КГЗ</v>
      </c>
      <c r="R72" s="3">
        <f t="shared" si="5"/>
        <v>30</v>
      </c>
      <c r="S72" s="5">
        <f t="shared" si="6"/>
        <v>1.4059999999999999</v>
      </c>
      <c r="T72" s="4">
        <f t="shared" si="7"/>
        <v>7990</v>
      </c>
    </row>
    <row r="73" spans="1:20" ht="15.75" x14ac:dyDescent="0.25">
      <c r="A73" s="109" t="s">
        <v>343</v>
      </c>
      <c r="B73" s="111" t="s">
        <v>479</v>
      </c>
      <c r="C73" s="137" t="s">
        <v>492</v>
      </c>
      <c r="D73" s="94" t="s">
        <v>360</v>
      </c>
      <c r="E73" s="113">
        <v>24</v>
      </c>
      <c r="F73" s="114">
        <v>1.4059999999999999</v>
      </c>
      <c r="G73" s="136"/>
      <c r="H73" s="32">
        <v>7990</v>
      </c>
      <c r="I73" s="18" t="str">
        <f t="shared" si="11"/>
        <v>Блоки из газобетона ЛСР D600 / 375,С0000062320,375*250*625,КГЗ,24,1,406,,7990</v>
      </c>
      <c r="J73" s="18">
        <v>65</v>
      </c>
      <c r="K73" s="18">
        <f t="shared" si="12"/>
        <v>65</v>
      </c>
      <c r="L73" s="18">
        <f t="shared" ref="L73:L95" si="13">IFERROR(SMALL($K$9:$K$95,J73),"")</f>
        <v>65</v>
      </c>
      <c r="N73" s="1" t="str">
        <f t="shared" ref="N73:N94" si="14">IFERROR(INDEX($A$9:$L$95,$L73,1),"")</f>
        <v>Блоки из газобетона ЛСР D600 / 375</v>
      </c>
      <c r="O73" s="2" t="str">
        <f t="shared" ref="O73:O94" si="15">IFERROR(INDEX($A$9:$L$95,$L73,2),"")</f>
        <v>С0000062320</v>
      </c>
      <c r="P73" s="3" t="str">
        <f t="shared" ref="P73:P94" si="16">IFERROR(INDEX($A$9:$L$95,$L73,3),"")</f>
        <v>375*250*625</v>
      </c>
      <c r="Q73" s="3" t="str">
        <f t="shared" ref="Q73:Q94" si="17">IFERROR(INDEX($A$9:$L$95,$L73,4),"")</f>
        <v>КГЗ</v>
      </c>
      <c r="R73" s="3">
        <f t="shared" ref="R73:R94" si="18">IFERROR(INDEX($A$9:$L$95,$L73,5),"")</f>
        <v>24</v>
      </c>
      <c r="S73" s="5">
        <f t="shared" ref="S73:S94" si="19">IFERROR(INDEX($A$9:$L$95,$L73,6),"")</f>
        <v>1.4059999999999999</v>
      </c>
      <c r="T73" s="4">
        <f t="shared" ref="T73:T95" si="20">IFERROR(INDEX($A$9:$L$95,$L73,8),"")</f>
        <v>7990</v>
      </c>
    </row>
    <row r="74" spans="1:20" ht="15.75" x14ac:dyDescent="0.25">
      <c r="A74" s="109" t="s">
        <v>344</v>
      </c>
      <c r="B74" s="111" t="s">
        <v>480</v>
      </c>
      <c r="C74" s="135" t="s">
        <v>493</v>
      </c>
      <c r="D74" s="94" t="s">
        <v>360</v>
      </c>
      <c r="E74" s="113">
        <v>24</v>
      </c>
      <c r="F74" s="114">
        <v>1.5</v>
      </c>
      <c r="G74" s="136"/>
      <c r="H74" s="32">
        <v>7990</v>
      </c>
      <c r="I74" s="18" t="str">
        <f t="shared" si="11"/>
        <v>Блоки из газобетона ЛСР D600 / 400,С0000062321,400*250*625,КГЗ,24,1,5,,7990</v>
      </c>
      <c r="J74" s="18">
        <v>66</v>
      </c>
      <c r="K74" s="18">
        <f t="shared" si="12"/>
        <v>66</v>
      </c>
      <c r="L74" s="18">
        <f t="shared" si="13"/>
        <v>66</v>
      </c>
      <c r="N74" s="1" t="str">
        <f t="shared" si="14"/>
        <v>Блоки из газобетона ЛСР D600 / 400</v>
      </c>
      <c r="O74" s="2" t="str">
        <f t="shared" si="15"/>
        <v>С0000062321</v>
      </c>
      <c r="P74" s="3" t="str">
        <f t="shared" si="16"/>
        <v>400*250*625</v>
      </c>
      <c r="Q74" s="3" t="str">
        <f t="shared" si="17"/>
        <v>КГЗ</v>
      </c>
      <c r="R74" s="3">
        <f t="shared" si="18"/>
        <v>24</v>
      </c>
      <c r="S74" s="5">
        <f t="shared" si="19"/>
        <v>1.5</v>
      </c>
      <c r="T74" s="4">
        <f t="shared" si="20"/>
        <v>7990</v>
      </c>
    </row>
    <row r="75" spans="1:20" ht="15.75" x14ac:dyDescent="0.25">
      <c r="A75" s="40" t="s">
        <v>318</v>
      </c>
      <c r="B75" s="41"/>
      <c r="C75" s="110"/>
      <c r="D75" s="42"/>
      <c r="E75" s="43"/>
      <c r="F75" s="44"/>
      <c r="G75" s="44"/>
      <c r="H75" s="32"/>
      <c r="I75" s="18" t="str">
        <f t="shared" si="11"/>
        <v>● U-блоки,,,,,,,</v>
      </c>
      <c r="J75" s="18">
        <v>67</v>
      </c>
      <c r="K75" s="18">
        <f t="shared" si="12"/>
        <v>67</v>
      </c>
      <c r="L75" s="18">
        <f t="shared" si="13"/>
        <v>67</v>
      </c>
      <c r="N75" s="1" t="str">
        <f t="shared" si="14"/>
        <v>● U-блоки</v>
      </c>
      <c r="O75" s="2">
        <f t="shared" si="15"/>
        <v>0</v>
      </c>
      <c r="P75" s="3">
        <f t="shared" si="16"/>
        <v>0</v>
      </c>
      <c r="Q75" s="3">
        <f t="shared" si="17"/>
        <v>0</v>
      </c>
      <c r="R75" s="3">
        <f t="shared" si="18"/>
        <v>0</v>
      </c>
      <c r="S75" s="5">
        <f t="shared" si="19"/>
        <v>0</v>
      </c>
      <c r="T75" s="4">
        <f t="shared" si="20"/>
        <v>0</v>
      </c>
    </row>
    <row r="76" spans="1:20" ht="15.75" customHeight="1" x14ac:dyDescent="0.25">
      <c r="A76" s="139" t="s">
        <v>361</v>
      </c>
      <c r="B76" s="140" t="s">
        <v>362</v>
      </c>
      <c r="C76" s="50" t="s">
        <v>482</v>
      </c>
      <c r="D76" s="94" t="s">
        <v>360</v>
      </c>
      <c r="E76" s="113">
        <v>48</v>
      </c>
      <c r="F76" s="114"/>
      <c r="G76" s="50"/>
      <c r="H76" s="32">
        <v>600</v>
      </c>
      <c r="I76" s="18" t="str">
        <f t="shared" si="11"/>
        <v>U-блок 200_кгз,С0000065681,200*250*500,КГЗ,48,,,600</v>
      </c>
      <c r="J76" s="18">
        <v>68</v>
      </c>
      <c r="K76" s="18">
        <f t="shared" si="12"/>
        <v>68</v>
      </c>
      <c r="L76" s="18">
        <f t="shared" si="13"/>
        <v>68</v>
      </c>
      <c r="N76" s="1" t="str">
        <f t="shared" si="14"/>
        <v>U-блок 200_кгз</v>
      </c>
      <c r="O76" s="2" t="str">
        <f t="shared" si="15"/>
        <v>С0000065681</v>
      </c>
      <c r="P76" s="3" t="str">
        <f t="shared" si="16"/>
        <v>200*250*500</v>
      </c>
      <c r="Q76" s="3" t="str">
        <f t="shared" si="17"/>
        <v>КГЗ</v>
      </c>
      <c r="R76" s="3">
        <f t="shared" si="18"/>
        <v>48</v>
      </c>
      <c r="S76" s="5">
        <f t="shared" si="19"/>
        <v>0</v>
      </c>
      <c r="T76" s="4">
        <f t="shared" si="20"/>
        <v>600</v>
      </c>
    </row>
    <row r="77" spans="1:20" ht="15.75" customHeight="1" x14ac:dyDescent="0.25">
      <c r="A77" s="141" t="s">
        <v>363</v>
      </c>
      <c r="B77" s="140" t="s">
        <v>364</v>
      </c>
      <c r="C77" s="50" t="s">
        <v>483</v>
      </c>
      <c r="D77" s="94" t="s">
        <v>360</v>
      </c>
      <c r="E77" s="113">
        <v>40</v>
      </c>
      <c r="F77" s="114"/>
      <c r="G77" s="50"/>
      <c r="H77" s="32">
        <v>650</v>
      </c>
      <c r="I77" s="18" t="str">
        <f t="shared" si="11"/>
        <v>U-блок 250_кгз,С0000065683,250*250*500,КГЗ,40,,,650</v>
      </c>
      <c r="J77" s="18">
        <v>69</v>
      </c>
      <c r="K77" s="18">
        <f t="shared" si="12"/>
        <v>69</v>
      </c>
      <c r="L77" s="18">
        <f t="shared" si="13"/>
        <v>69</v>
      </c>
      <c r="N77" s="1" t="str">
        <f t="shared" si="14"/>
        <v>U-блок 250_кгз</v>
      </c>
      <c r="O77" s="2" t="str">
        <f t="shared" si="15"/>
        <v>С0000065683</v>
      </c>
      <c r="P77" s="3" t="str">
        <f t="shared" si="16"/>
        <v>250*250*500</v>
      </c>
      <c r="Q77" s="3" t="str">
        <f t="shared" si="17"/>
        <v>КГЗ</v>
      </c>
      <c r="R77" s="3">
        <f t="shared" si="18"/>
        <v>40</v>
      </c>
      <c r="S77" s="5">
        <f t="shared" si="19"/>
        <v>0</v>
      </c>
      <c r="T77" s="4">
        <f t="shared" si="20"/>
        <v>650</v>
      </c>
    </row>
    <row r="78" spans="1:20" ht="15.75" customHeight="1" x14ac:dyDescent="0.25">
      <c r="A78" s="141" t="s">
        <v>365</v>
      </c>
      <c r="B78" s="140" t="s">
        <v>366</v>
      </c>
      <c r="C78" s="50" t="s">
        <v>486</v>
      </c>
      <c r="D78" s="94" t="s">
        <v>360</v>
      </c>
      <c r="E78" s="113">
        <v>48</v>
      </c>
      <c r="F78" s="114"/>
      <c r="G78" s="50"/>
      <c r="H78" s="32">
        <v>700</v>
      </c>
      <c r="I78" s="18" t="str">
        <f t="shared" si="11"/>
        <v>U-блок 300_кгз,С0000065685,300*250*500,КГЗ,48,,,700</v>
      </c>
      <c r="J78" s="18">
        <v>70</v>
      </c>
      <c r="K78" s="18">
        <f t="shared" si="12"/>
        <v>70</v>
      </c>
      <c r="L78" s="18">
        <f t="shared" si="13"/>
        <v>70</v>
      </c>
      <c r="N78" s="1" t="str">
        <f t="shared" si="14"/>
        <v>U-блок 300_кгз</v>
      </c>
      <c r="O78" s="2" t="str">
        <f t="shared" si="15"/>
        <v>С0000065685</v>
      </c>
      <c r="P78" s="3" t="str">
        <f t="shared" si="16"/>
        <v>300*250*500</v>
      </c>
      <c r="Q78" s="3" t="str">
        <f t="shared" si="17"/>
        <v>КГЗ</v>
      </c>
      <c r="R78" s="3">
        <f t="shared" si="18"/>
        <v>48</v>
      </c>
      <c r="S78" s="5">
        <f t="shared" si="19"/>
        <v>0</v>
      </c>
      <c r="T78" s="4">
        <f t="shared" si="20"/>
        <v>700</v>
      </c>
    </row>
    <row r="79" spans="1:20" ht="15.75" customHeight="1" x14ac:dyDescent="0.25">
      <c r="A79" s="141" t="s">
        <v>367</v>
      </c>
      <c r="B79" s="140" t="s">
        <v>368</v>
      </c>
      <c r="C79" s="50" t="s">
        <v>484</v>
      </c>
      <c r="D79" s="94" t="s">
        <v>360</v>
      </c>
      <c r="E79" s="113">
        <v>36</v>
      </c>
      <c r="F79" s="114"/>
      <c r="G79" s="50"/>
      <c r="H79" s="32">
        <v>750</v>
      </c>
      <c r="I79" s="18" t="str">
        <f t="shared" si="11"/>
        <v>U-блок 375_кгз,С0000065686,375*250*500,КГЗ,36,,,750</v>
      </c>
      <c r="J79" s="18">
        <v>71</v>
      </c>
      <c r="K79" s="18">
        <f t="shared" si="12"/>
        <v>71</v>
      </c>
      <c r="L79" s="18">
        <f t="shared" si="13"/>
        <v>71</v>
      </c>
      <c r="N79" s="1" t="str">
        <f t="shared" si="14"/>
        <v>U-блок 375_кгз</v>
      </c>
      <c r="O79" s="2" t="str">
        <f t="shared" si="15"/>
        <v>С0000065686</v>
      </c>
      <c r="P79" s="3" t="str">
        <f t="shared" si="16"/>
        <v>375*250*500</v>
      </c>
      <c r="Q79" s="3" t="str">
        <f t="shared" si="17"/>
        <v>КГЗ</v>
      </c>
      <c r="R79" s="3">
        <f t="shared" si="18"/>
        <v>36</v>
      </c>
      <c r="S79" s="5">
        <f t="shared" si="19"/>
        <v>0</v>
      </c>
      <c r="T79" s="4">
        <f t="shared" si="20"/>
        <v>750</v>
      </c>
    </row>
    <row r="80" spans="1:20" ht="15.75" customHeight="1" thickBot="1" x14ac:dyDescent="0.3">
      <c r="A80" s="141" t="s">
        <v>369</v>
      </c>
      <c r="B80" s="140" t="s">
        <v>370</v>
      </c>
      <c r="C80" s="50" t="s">
        <v>485</v>
      </c>
      <c r="D80" s="94" t="s">
        <v>360</v>
      </c>
      <c r="E80" s="142">
        <v>36</v>
      </c>
      <c r="F80" s="114"/>
      <c r="G80" s="50"/>
      <c r="H80" s="32">
        <v>800</v>
      </c>
      <c r="I80" s="18" t="str">
        <f t="shared" si="11"/>
        <v>U-блок 400_кгз,С0000065687,400*250*500,КГЗ,36,,,800</v>
      </c>
      <c r="J80" s="18">
        <v>72</v>
      </c>
      <c r="K80" s="18">
        <f t="shared" si="12"/>
        <v>72</v>
      </c>
      <c r="L80" s="18">
        <f t="shared" si="13"/>
        <v>72</v>
      </c>
      <c r="N80" s="1" t="str">
        <f t="shared" si="14"/>
        <v>U-блок 400_кгз</v>
      </c>
      <c r="O80" s="2" t="str">
        <f t="shared" si="15"/>
        <v>С0000065687</v>
      </c>
      <c r="P80" s="3" t="str">
        <f t="shared" si="16"/>
        <v>400*250*500</v>
      </c>
      <c r="Q80" s="3" t="str">
        <f t="shared" si="17"/>
        <v>КГЗ</v>
      </c>
      <c r="R80" s="3">
        <f t="shared" si="18"/>
        <v>36</v>
      </c>
      <c r="S80" s="5">
        <f t="shared" si="19"/>
        <v>0</v>
      </c>
      <c r="T80" s="4">
        <f t="shared" si="20"/>
        <v>800</v>
      </c>
    </row>
    <row r="81" spans="1:20" ht="15.75" x14ac:dyDescent="0.25">
      <c r="A81" s="35" t="s">
        <v>390</v>
      </c>
      <c r="B81" s="36">
        <v>1</v>
      </c>
      <c r="C81" s="38">
        <v>1</v>
      </c>
      <c r="D81" s="37">
        <v>1</v>
      </c>
      <c r="E81" s="37">
        <v>1</v>
      </c>
      <c r="F81" s="38">
        <v>1</v>
      </c>
      <c r="G81" s="38">
        <v>1</v>
      </c>
      <c r="H81" s="32">
        <v>1</v>
      </c>
      <c r="I81" s="18" t="str">
        <f t="shared" ref="I81:I90" si="21">CONCATENATE(A81,",",B81,",",C81,",",D81,",",E81,",",F81,",",G81,",",H81)</f>
        <v xml:space="preserve"> Перемычки,1,1,1,1,1,1,1</v>
      </c>
      <c r="J81" s="18">
        <v>73</v>
      </c>
      <c r="K81" s="18">
        <f t="shared" ref="K81:K90" si="22">IF(ISNUMBER(SEARCH($K$2,I81)),J81,"")</f>
        <v>73</v>
      </c>
      <c r="L81" s="18">
        <f t="shared" si="13"/>
        <v>73</v>
      </c>
      <c r="N81" s="1" t="str">
        <f t="shared" si="14"/>
        <v xml:space="preserve"> Перемычки</v>
      </c>
      <c r="O81" s="2">
        <f t="shared" si="15"/>
        <v>1</v>
      </c>
      <c r="P81" s="3">
        <f t="shared" si="16"/>
        <v>1</v>
      </c>
      <c r="Q81" s="3">
        <f t="shared" si="17"/>
        <v>1</v>
      </c>
      <c r="R81" s="3">
        <f t="shared" si="18"/>
        <v>1</v>
      </c>
      <c r="S81" s="5">
        <f t="shared" si="19"/>
        <v>1</v>
      </c>
      <c r="T81" s="4">
        <f t="shared" si="20"/>
        <v>1</v>
      </c>
    </row>
    <row r="82" spans="1:20" ht="15.75" x14ac:dyDescent="0.25">
      <c r="A82" s="143" t="s">
        <v>371</v>
      </c>
      <c r="B82" s="144" t="s">
        <v>372</v>
      </c>
      <c r="C82" s="135" t="s">
        <v>495</v>
      </c>
      <c r="D82" s="94" t="s">
        <v>320</v>
      </c>
      <c r="E82" s="122">
        <v>40</v>
      </c>
      <c r="F82" s="114"/>
      <c r="G82" s="136"/>
      <c r="H82" s="32">
        <v>1700</v>
      </c>
      <c r="I82" s="18" t="str">
        <f t="shared" si="21"/>
        <v>Перемычка 1,25 х 0,10 х 0,25_сгз,С0000067801,1250х100х250,СГЗ,40,,,1700</v>
      </c>
      <c r="J82" s="18">
        <v>74</v>
      </c>
      <c r="K82" s="18">
        <f t="shared" si="22"/>
        <v>74</v>
      </c>
      <c r="L82" s="18">
        <f t="shared" si="13"/>
        <v>74</v>
      </c>
      <c r="N82" s="1" t="str">
        <f t="shared" si="14"/>
        <v>Перемычка 1,25 х 0,10 х 0,25_сгз</v>
      </c>
      <c r="O82" s="2" t="str">
        <f t="shared" si="15"/>
        <v>С0000067801</v>
      </c>
      <c r="P82" s="3" t="str">
        <f t="shared" si="16"/>
        <v>1250х100х250</v>
      </c>
      <c r="Q82" s="3" t="str">
        <f t="shared" si="17"/>
        <v>СГЗ</v>
      </c>
      <c r="R82" s="3">
        <f t="shared" si="18"/>
        <v>40</v>
      </c>
      <c r="S82" s="5">
        <f t="shared" si="19"/>
        <v>0</v>
      </c>
      <c r="T82" s="4">
        <f t="shared" si="20"/>
        <v>1700</v>
      </c>
    </row>
    <row r="83" spans="1:20" ht="15.75" x14ac:dyDescent="0.25">
      <c r="A83" s="143" t="s">
        <v>373</v>
      </c>
      <c r="B83" s="144" t="s">
        <v>374</v>
      </c>
      <c r="C83" s="135" t="s">
        <v>496</v>
      </c>
      <c r="D83" s="94" t="s">
        <v>320</v>
      </c>
      <c r="E83" s="122">
        <v>24</v>
      </c>
      <c r="F83" s="114"/>
      <c r="G83" s="136"/>
      <c r="H83" s="32">
        <v>1850</v>
      </c>
      <c r="I83" s="18" t="str">
        <f t="shared" si="21"/>
        <v>Перемычка 1,25 х 0,15 х 0,25_сгз,С0000067803,1250х150х250,СГЗ,24,,,1850</v>
      </c>
      <c r="J83" s="18">
        <v>75</v>
      </c>
      <c r="K83" s="18">
        <f t="shared" si="22"/>
        <v>75</v>
      </c>
      <c r="L83" s="18">
        <f t="shared" si="13"/>
        <v>75</v>
      </c>
      <c r="N83" s="1" t="str">
        <f t="shared" si="14"/>
        <v>Перемычка 1,25 х 0,15 х 0,25_сгз</v>
      </c>
      <c r="O83" s="2" t="str">
        <f t="shared" si="15"/>
        <v>С0000067803</v>
      </c>
      <c r="P83" s="3" t="str">
        <f t="shared" si="16"/>
        <v>1250х150х250</v>
      </c>
      <c r="Q83" s="3" t="str">
        <f t="shared" si="17"/>
        <v>СГЗ</v>
      </c>
      <c r="R83" s="3">
        <f t="shared" si="18"/>
        <v>24</v>
      </c>
      <c r="S83" s="5">
        <f t="shared" si="19"/>
        <v>0</v>
      </c>
      <c r="T83" s="4">
        <f t="shared" si="20"/>
        <v>1850</v>
      </c>
    </row>
    <row r="84" spans="1:20" ht="15.75" x14ac:dyDescent="0.25">
      <c r="A84" s="145" t="s">
        <v>375</v>
      </c>
      <c r="B84" s="144" t="s">
        <v>376</v>
      </c>
      <c r="C84" s="135" t="s">
        <v>497</v>
      </c>
      <c r="D84" s="94" t="s">
        <v>320</v>
      </c>
      <c r="E84" s="122">
        <v>20</v>
      </c>
      <c r="F84" s="114"/>
      <c r="G84" s="136"/>
      <c r="H84" s="32">
        <v>2550</v>
      </c>
      <c r="I84" s="18" t="str">
        <f t="shared" si="21"/>
        <v>Перемычка 1,25 х 0,20 х 0,25_сгз,С0000067813,1250х200х250,СГЗ,20,,,2550</v>
      </c>
      <c r="J84" s="18">
        <v>76</v>
      </c>
      <c r="K84" s="18">
        <f t="shared" si="22"/>
        <v>76</v>
      </c>
      <c r="L84" s="18">
        <f t="shared" si="13"/>
        <v>76</v>
      </c>
      <c r="N84" s="1" t="str">
        <f t="shared" si="14"/>
        <v>Перемычка 1,25 х 0,20 х 0,25_сгз</v>
      </c>
      <c r="O84" s="2" t="str">
        <f t="shared" si="15"/>
        <v>С0000067813</v>
      </c>
      <c r="P84" s="3" t="str">
        <f t="shared" si="16"/>
        <v>1250х200х250</v>
      </c>
      <c r="Q84" s="3" t="str">
        <f t="shared" si="17"/>
        <v>СГЗ</v>
      </c>
      <c r="R84" s="3">
        <f t="shared" si="18"/>
        <v>20</v>
      </c>
      <c r="S84" s="5">
        <f t="shared" si="19"/>
        <v>0</v>
      </c>
      <c r="T84" s="4">
        <f t="shared" si="20"/>
        <v>2550</v>
      </c>
    </row>
    <row r="85" spans="1:20" ht="15.75" x14ac:dyDescent="0.25">
      <c r="A85" s="143" t="s">
        <v>377</v>
      </c>
      <c r="B85" s="144" t="s">
        <v>378</v>
      </c>
      <c r="C85" s="135" t="s">
        <v>498</v>
      </c>
      <c r="D85" s="94" t="s">
        <v>320</v>
      </c>
      <c r="E85" s="122">
        <v>40</v>
      </c>
      <c r="F85" s="114"/>
      <c r="G85" s="136"/>
      <c r="H85" s="32">
        <v>1900</v>
      </c>
      <c r="I85" s="18" t="str">
        <f t="shared" si="21"/>
        <v>Перемычка 1,5 х 0,10 х 0,25_сгз,С0000067797,1500х100х250,СГЗ,40,,,1900</v>
      </c>
      <c r="J85" s="18">
        <v>77</v>
      </c>
      <c r="K85" s="18">
        <f t="shared" si="22"/>
        <v>77</v>
      </c>
      <c r="L85" s="18">
        <f t="shared" si="13"/>
        <v>77</v>
      </c>
      <c r="N85" s="1" t="str">
        <f t="shared" si="14"/>
        <v>Перемычка 1,5 х 0,10 х 0,25_сгз</v>
      </c>
      <c r="O85" s="2" t="str">
        <f t="shared" si="15"/>
        <v>С0000067797</v>
      </c>
      <c r="P85" s="3" t="str">
        <f t="shared" si="16"/>
        <v>1500х100х250</v>
      </c>
      <c r="Q85" s="3" t="str">
        <f t="shared" si="17"/>
        <v>СГЗ</v>
      </c>
      <c r="R85" s="3">
        <f t="shared" si="18"/>
        <v>40</v>
      </c>
      <c r="S85" s="5">
        <f t="shared" si="19"/>
        <v>0</v>
      </c>
      <c r="T85" s="4">
        <f t="shared" si="20"/>
        <v>1900</v>
      </c>
    </row>
    <row r="86" spans="1:20" ht="15.75" x14ac:dyDescent="0.25">
      <c r="A86" s="143" t="s">
        <v>379</v>
      </c>
      <c r="B86" s="144" t="s">
        <v>380</v>
      </c>
      <c r="C86" s="135" t="s">
        <v>499</v>
      </c>
      <c r="D86" s="94" t="s">
        <v>320</v>
      </c>
      <c r="E86" s="122">
        <v>24</v>
      </c>
      <c r="F86" s="114"/>
      <c r="G86" s="136"/>
      <c r="H86" s="32">
        <v>2250</v>
      </c>
      <c r="I86" s="18" t="str">
        <f t="shared" si="21"/>
        <v>Перемычка 1,5 х 0,15 х 0,25_сгз,С0000066153,1500х150х250,СГЗ,24,,,2250</v>
      </c>
      <c r="J86" s="18">
        <v>78</v>
      </c>
      <c r="K86" s="18">
        <f t="shared" si="22"/>
        <v>78</v>
      </c>
      <c r="L86" s="18">
        <f t="shared" si="13"/>
        <v>78</v>
      </c>
      <c r="N86" s="1" t="str">
        <f t="shared" si="14"/>
        <v>Перемычка 1,5 х 0,15 х 0,25_сгз</v>
      </c>
      <c r="O86" s="2" t="str">
        <f t="shared" si="15"/>
        <v>С0000066153</v>
      </c>
      <c r="P86" s="3" t="str">
        <f t="shared" si="16"/>
        <v>1500х150х250</v>
      </c>
      <c r="Q86" s="3" t="str">
        <f t="shared" si="17"/>
        <v>СГЗ</v>
      </c>
      <c r="R86" s="3">
        <f t="shared" si="18"/>
        <v>24</v>
      </c>
      <c r="S86" s="5">
        <f t="shared" si="19"/>
        <v>0</v>
      </c>
      <c r="T86" s="4">
        <f t="shared" si="20"/>
        <v>2250</v>
      </c>
    </row>
    <row r="87" spans="1:20" ht="15.75" x14ac:dyDescent="0.25">
      <c r="A87" s="145" t="s">
        <v>381</v>
      </c>
      <c r="B87" s="144" t="s">
        <v>382</v>
      </c>
      <c r="C87" s="137" t="s">
        <v>500</v>
      </c>
      <c r="D87" s="94" t="s">
        <v>320</v>
      </c>
      <c r="E87" s="122">
        <v>20</v>
      </c>
      <c r="F87" s="114"/>
      <c r="G87" s="136"/>
      <c r="H87" s="32">
        <v>2900</v>
      </c>
      <c r="I87" s="18" t="str">
        <f t="shared" si="21"/>
        <v>Перемычка 1,5 х 0,20 х 0,25_сгз,С0000066151,1500х200 х250,СГЗ,20,,,2900</v>
      </c>
      <c r="J87" s="18">
        <v>79</v>
      </c>
      <c r="K87" s="18">
        <f t="shared" si="22"/>
        <v>79</v>
      </c>
      <c r="L87" s="18">
        <f t="shared" si="13"/>
        <v>79</v>
      </c>
      <c r="N87" s="1" t="str">
        <f t="shared" si="14"/>
        <v>Перемычка 1,5 х 0,20 х 0,25_сгз</v>
      </c>
      <c r="O87" s="2" t="str">
        <f t="shared" si="15"/>
        <v>С0000066151</v>
      </c>
      <c r="P87" s="3" t="str">
        <f t="shared" si="16"/>
        <v>1500х200 х250</v>
      </c>
      <c r="Q87" s="3" t="str">
        <f t="shared" si="17"/>
        <v>СГЗ</v>
      </c>
      <c r="R87" s="3">
        <f t="shared" si="18"/>
        <v>20</v>
      </c>
      <c r="S87" s="5">
        <f t="shared" si="19"/>
        <v>0</v>
      </c>
      <c r="T87" s="4">
        <f t="shared" si="20"/>
        <v>2900</v>
      </c>
    </row>
    <row r="88" spans="1:20" ht="15.75" x14ac:dyDescent="0.25">
      <c r="A88" s="143" t="s">
        <v>383</v>
      </c>
      <c r="B88" s="144" t="s">
        <v>384</v>
      </c>
      <c r="C88" s="135" t="s">
        <v>501</v>
      </c>
      <c r="D88" s="94" t="s">
        <v>320</v>
      </c>
      <c r="E88" s="122">
        <v>40</v>
      </c>
      <c r="F88" s="114"/>
      <c r="G88" s="136"/>
      <c r="H88" s="32">
        <v>2500</v>
      </c>
      <c r="I88" s="18" t="str">
        <f t="shared" si="21"/>
        <v>Перемычка 2,0 х 0,10 х 0,25_сгз,С0000067799,2000х100х250,СГЗ,40,,,2500</v>
      </c>
      <c r="J88" s="18">
        <v>80</v>
      </c>
      <c r="K88" s="18">
        <f t="shared" si="22"/>
        <v>80</v>
      </c>
      <c r="L88" s="18">
        <f t="shared" si="13"/>
        <v>80</v>
      </c>
      <c r="N88" s="1" t="str">
        <f t="shared" si="14"/>
        <v>Перемычка 2,0 х 0,10 х 0,25_сгз</v>
      </c>
      <c r="O88" s="2" t="str">
        <f t="shared" si="15"/>
        <v>С0000067799</v>
      </c>
      <c r="P88" s="3" t="str">
        <f t="shared" si="16"/>
        <v>2000х100х250</v>
      </c>
      <c r="Q88" s="3" t="str">
        <f t="shared" si="17"/>
        <v>СГЗ</v>
      </c>
      <c r="R88" s="3">
        <f t="shared" si="18"/>
        <v>40</v>
      </c>
      <c r="S88" s="5">
        <f t="shared" si="19"/>
        <v>0</v>
      </c>
      <c r="T88" s="4">
        <f t="shared" si="20"/>
        <v>2500</v>
      </c>
    </row>
    <row r="89" spans="1:20" ht="15.75" x14ac:dyDescent="0.25">
      <c r="A89" s="143" t="s">
        <v>385</v>
      </c>
      <c r="B89" s="144" t="s">
        <v>386</v>
      </c>
      <c r="C89" s="135" t="s">
        <v>502</v>
      </c>
      <c r="D89" s="94" t="s">
        <v>320</v>
      </c>
      <c r="E89" s="122">
        <v>24</v>
      </c>
      <c r="F89" s="114"/>
      <c r="G89" s="136"/>
      <c r="H89" s="32">
        <v>3050</v>
      </c>
      <c r="I89" s="18" t="str">
        <f t="shared" si="21"/>
        <v>Перемычка 2,0 х 0,15 х 0,25_сгз,С0000066149,2000х150х250,СГЗ,24,,,3050</v>
      </c>
      <c r="J89" s="18">
        <v>81</v>
      </c>
      <c r="K89" s="18">
        <f t="shared" si="22"/>
        <v>81</v>
      </c>
      <c r="L89" s="18">
        <f t="shared" si="13"/>
        <v>81</v>
      </c>
      <c r="N89" s="1" t="str">
        <f t="shared" si="14"/>
        <v>Перемычка 2,0 х 0,15 х 0,25_сгз</v>
      </c>
      <c r="O89" s="2" t="str">
        <f t="shared" si="15"/>
        <v>С0000066149</v>
      </c>
      <c r="P89" s="3" t="str">
        <f t="shared" si="16"/>
        <v>2000х150х250</v>
      </c>
      <c r="Q89" s="3" t="str">
        <f t="shared" si="17"/>
        <v>СГЗ</v>
      </c>
      <c r="R89" s="3">
        <f t="shared" si="18"/>
        <v>24</v>
      </c>
      <c r="S89" s="5">
        <f t="shared" si="19"/>
        <v>0</v>
      </c>
      <c r="T89" s="4">
        <f t="shared" si="20"/>
        <v>3050</v>
      </c>
    </row>
    <row r="90" spans="1:20" ht="15.75" x14ac:dyDescent="0.25">
      <c r="A90" s="143" t="s">
        <v>387</v>
      </c>
      <c r="B90" s="144" t="s">
        <v>388</v>
      </c>
      <c r="C90" s="135" t="s">
        <v>503</v>
      </c>
      <c r="D90" s="94" t="s">
        <v>320</v>
      </c>
      <c r="E90" s="122">
        <v>20</v>
      </c>
      <c r="F90" s="114"/>
      <c r="G90" s="136"/>
      <c r="H90" s="32">
        <v>3950</v>
      </c>
      <c r="I90" s="18" t="str">
        <f t="shared" si="21"/>
        <v>Перемычка 2,0 х 0,20 х 0,25_сгз,С0000066147,2000х200х250,СГЗ,20,,,3950</v>
      </c>
      <c r="J90" s="18">
        <v>82</v>
      </c>
      <c r="K90" s="18">
        <f t="shared" si="22"/>
        <v>82</v>
      </c>
      <c r="L90" s="18">
        <f t="shared" si="13"/>
        <v>82</v>
      </c>
      <c r="N90" s="1" t="str">
        <f t="shared" si="14"/>
        <v>Перемычка 2,0 х 0,20 х 0,25_сгз</v>
      </c>
      <c r="O90" s="2" t="str">
        <f t="shared" si="15"/>
        <v>С0000066147</v>
      </c>
      <c r="P90" s="3" t="str">
        <f t="shared" si="16"/>
        <v>2000х200х250</v>
      </c>
      <c r="Q90" s="3" t="str">
        <f t="shared" si="17"/>
        <v>СГЗ</v>
      </c>
      <c r="R90" s="3">
        <f t="shared" si="18"/>
        <v>20</v>
      </c>
      <c r="S90" s="5">
        <f t="shared" si="19"/>
        <v>0</v>
      </c>
      <c r="T90" s="4">
        <f t="shared" si="20"/>
        <v>3950</v>
      </c>
    </row>
    <row r="91" spans="1:20" ht="15.75" x14ac:dyDescent="0.25">
      <c r="A91" s="35" t="s">
        <v>391</v>
      </c>
      <c r="B91" s="36">
        <v>1</v>
      </c>
      <c r="C91" s="38">
        <v>1</v>
      </c>
      <c r="D91" s="37">
        <v>1</v>
      </c>
      <c r="E91" s="37">
        <v>1</v>
      </c>
      <c r="F91" s="38">
        <v>1</v>
      </c>
      <c r="G91" s="38">
        <v>1</v>
      </c>
      <c r="H91" s="32">
        <v>1</v>
      </c>
      <c r="I91" s="18" t="str">
        <f t="shared" ref="I91:I95" si="23">CONCATENATE(A91,",",B91,",",C91,",",D91,",",E91,",",F91,",",G91,",",H91)</f>
        <v xml:space="preserve"> Смеси,1,1,1,1,1,1,1</v>
      </c>
      <c r="J91" s="18">
        <v>83</v>
      </c>
      <c r="K91" s="18">
        <f t="shared" ref="K91:K95" si="24">IF(ISNUMBER(SEARCH($K$2,I91)),J91,"")</f>
        <v>83</v>
      </c>
      <c r="L91" s="18">
        <f t="shared" si="13"/>
        <v>83</v>
      </c>
      <c r="N91" s="1" t="str">
        <f t="shared" si="14"/>
        <v xml:space="preserve"> Смеси</v>
      </c>
      <c r="O91" s="2">
        <f t="shared" si="15"/>
        <v>1</v>
      </c>
      <c r="P91" s="3">
        <f t="shared" si="16"/>
        <v>1</v>
      </c>
      <c r="Q91" s="3">
        <f t="shared" si="17"/>
        <v>1</v>
      </c>
      <c r="R91" s="3">
        <f t="shared" si="18"/>
        <v>1</v>
      </c>
      <c r="S91" s="5">
        <f t="shared" si="19"/>
        <v>1</v>
      </c>
      <c r="T91" s="4">
        <f t="shared" si="20"/>
        <v>1</v>
      </c>
    </row>
    <row r="92" spans="1:20" ht="15.75" x14ac:dyDescent="0.25">
      <c r="A92" s="143" t="s">
        <v>392</v>
      </c>
      <c r="B92" s="144" t="s">
        <v>393</v>
      </c>
      <c r="C92" s="135" t="s">
        <v>398</v>
      </c>
      <c r="D92" s="94" t="s">
        <v>399</v>
      </c>
      <c r="E92" s="122">
        <v>48</v>
      </c>
      <c r="F92" s="114"/>
      <c r="G92" s="136"/>
      <c r="H92" s="32">
        <v>375</v>
      </c>
      <c r="I92" s="18" t="str">
        <f t="shared" si="23"/>
        <v>Смесь "Клей для блоков ЛСР зимний" , 25 кг, меш.,С0000066822,25 кг,СГЗ/КГЗ,48,,,375</v>
      </c>
      <c r="J92" s="18">
        <v>84</v>
      </c>
      <c r="K92" s="18">
        <f t="shared" si="24"/>
        <v>84</v>
      </c>
      <c r="L92" s="18">
        <f t="shared" si="13"/>
        <v>84</v>
      </c>
      <c r="N92" s="1" t="str">
        <f t="shared" si="14"/>
        <v>Смесь "Клей для блоков ЛСР зимний" , 25 кг, меш.</v>
      </c>
      <c r="O92" s="2" t="str">
        <f t="shared" si="15"/>
        <v>С0000066822</v>
      </c>
      <c r="P92" s="3" t="str">
        <f t="shared" si="16"/>
        <v>25 кг</v>
      </c>
      <c r="Q92" s="3" t="str">
        <f t="shared" si="17"/>
        <v>СГЗ/КГЗ</v>
      </c>
      <c r="R92" s="3">
        <f t="shared" si="18"/>
        <v>48</v>
      </c>
      <c r="S92" s="5">
        <f t="shared" si="19"/>
        <v>0</v>
      </c>
      <c r="T92" s="4">
        <f t="shared" si="20"/>
        <v>375</v>
      </c>
    </row>
    <row r="93" spans="1:20" ht="15.75" x14ac:dyDescent="0.25">
      <c r="A93" s="143" t="s">
        <v>394</v>
      </c>
      <c r="B93" s="144" t="s">
        <v>395</v>
      </c>
      <c r="C93" s="135" t="s">
        <v>398</v>
      </c>
      <c r="D93" s="94" t="s">
        <v>399</v>
      </c>
      <c r="E93" s="122">
        <v>48</v>
      </c>
      <c r="F93" s="114"/>
      <c r="G93" s="136"/>
      <c r="H93" s="32">
        <v>325</v>
      </c>
      <c r="I93" s="18" t="str">
        <f t="shared" si="23"/>
        <v>Смесь "Клей для блоков ЛСР" , 25 кг,С0000065459,25 кг,СГЗ/КГЗ,48,,,325</v>
      </c>
      <c r="J93" s="18">
        <v>85</v>
      </c>
      <c r="K93" s="18">
        <f t="shared" si="24"/>
        <v>85</v>
      </c>
      <c r="L93" s="18">
        <f t="shared" si="13"/>
        <v>85</v>
      </c>
      <c r="N93" s="1" t="str">
        <f t="shared" si="14"/>
        <v>Смесь "Клей для блоков ЛСР" , 25 кг</v>
      </c>
      <c r="O93" s="2" t="str">
        <f t="shared" si="15"/>
        <v>С0000065459</v>
      </c>
      <c r="P93" s="3" t="str">
        <f t="shared" si="16"/>
        <v>25 кг</v>
      </c>
      <c r="Q93" s="3" t="str">
        <f t="shared" si="17"/>
        <v>СГЗ/КГЗ</v>
      </c>
      <c r="R93" s="3">
        <f t="shared" si="18"/>
        <v>48</v>
      </c>
      <c r="S93" s="5">
        <f t="shared" si="19"/>
        <v>0</v>
      </c>
      <c r="T93" s="4">
        <f t="shared" si="20"/>
        <v>325</v>
      </c>
    </row>
    <row r="94" spans="1:20" ht="15.75" x14ac:dyDescent="0.25">
      <c r="A94" s="143" t="s">
        <v>396</v>
      </c>
      <c r="B94" s="144" t="s">
        <v>397</v>
      </c>
      <c r="C94" s="135" t="s">
        <v>398</v>
      </c>
      <c r="D94" s="94" t="s">
        <v>399</v>
      </c>
      <c r="E94" s="122">
        <v>48</v>
      </c>
      <c r="F94" s="114"/>
      <c r="G94" s="136"/>
      <c r="H94" s="32">
        <v>495</v>
      </c>
      <c r="I94" s="18" t="str">
        <f t="shared" si="23"/>
        <v>Смесь "Клей для блоков ЛСР БЕЛЫЙ" , 25 кг, меш.,С0000074554,25 кг,СГЗ/КГЗ,48,,,495</v>
      </c>
      <c r="J94" s="18">
        <v>86</v>
      </c>
      <c r="K94" s="18">
        <f t="shared" si="24"/>
        <v>86</v>
      </c>
      <c r="L94" s="18">
        <f t="shared" si="13"/>
        <v>86</v>
      </c>
      <c r="N94" s="1" t="str">
        <f t="shared" si="14"/>
        <v>Смесь "Клей для блоков ЛСР БЕЛЫЙ" , 25 кг, меш.</v>
      </c>
      <c r="O94" s="2" t="str">
        <f t="shared" si="15"/>
        <v>С0000074554</v>
      </c>
      <c r="P94" s="3" t="str">
        <f t="shared" si="16"/>
        <v>25 кг</v>
      </c>
      <c r="Q94" s="3" t="str">
        <f t="shared" si="17"/>
        <v>СГЗ/КГЗ</v>
      </c>
      <c r="R94" s="3">
        <f t="shared" si="18"/>
        <v>48</v>
      </c>
      <c r="S94" s="5">
        <f t="shared" si="19"/>
        <v>0</v>
      </c>
      <c r="T94" s="4">
        <f t="shared" si="20"/>
        <v>495</v>
      </c>
    </row>
    <row r="95" spans="1:20" ht="15.75" x14ac:dyDescent="0.25">
      <c r="A95" s="143" t="s">
        <v>401</v>
      </c>
      <c r="B95" s="144" t="s">
        <v>400</v>
      </c>
      <c r="C95" s="135" t="s">
        <v>398</v>
      </c>
      <c r="D95" s="94" t="s">
        <v>399</v>
      </c>
      <c r="E95" s="122">
        <v>48</v>
      </c>
      <c r="F95" s="114"/>
      <c r="G95" s="136"/>
      <c r="H95" s="32">
        <v>530</v>
      </c>
      <c r="I95" s="18" t="str">
        <f t="shared" si="23"/>
        <v>Смесь "Клей для блоков ЛСР" белая зимняя, 25 кг,С0000078421,25 кг,СГЗ/КГЗ,48,,,530</v>
      </c>
      <c r="J95" s="18">
        <v>87</v>
      </c>
      <c r="K95" s="18">
        <f t="shared" si="24"/>
        <v>87</v>
      </c>
      <c r="L95" s="18">
        <f t="shared" si="13"/>
        <v>87</v>
      </c>
      <c r="N95" s="1" t="str">
        <f>IFERROR(INDEX($A$9:$L$95,$L95,1),"")</f>
        <v>Смесь "Клей для блоков ЛСР" белая зимняя, 25 кг</v>
      </c>
      <c r="O95" s="2" t="str">
        <f>IFERROR(INDEX($A$9:$L$95,$L95,2),"")</f>
        <v>С0000078421</v>
      </c>
      <c r="P95" s="3" t="str">
        <f>IFERROR(INDEX($A$9:$L$95,$L95,3),"")</f>
        <v>25 кг</v>
      </c>
      <c r="Q95" s="3" t="str">
        <f>IFERROR(INDEX($A$9:$L$95,$L95,4),"")</f>
        <v>СГЗ/КГЗ</v>
      </c>
      <c r="R95" s="3">
        <f>IFERROR(INDEX($A$9:$L$95,$L95,5),"")</f>
        <v>48</v>
      </c>
      <c r="S95" s="5">
        <f>IFERROR(INDEX($A$9:$L$95,$L95,6),"")</f>
        <v>0</v>
      </c>
      <c r="T95" s="4">
        <f t="shared" si="20"/>
        <v>530</v>
      </c>
    </row>
  </sheetData>
  <sheetProtection algorithmName="SHA-512" hashValue="yuKZTtyMKdtwNIMaRBW3HsCfCo7ZlMv0zhwY190YIUIOkfru+7Gesiu6fCRBMVnvIcfUh/vhBaqgUr1vuBv9VQ==" saltValue="Pa3E5GrtTAmcoxKhH0nEkA==" spinCount="100000" sheet="1" objects="1" scenarios="1" autoFilter="0"/>
  <mergeCells count="5">
    <mergeCell ref="A1:H1"/>
    <mergeCell ref="N1:T1"/>
    <mergeCell ref="A2:H2"/>
    <mergeCell ref="N2:T2"/>
    <mergeCell ref="P6:T6"/>
  </mergeCells>
  <conditionalFormatting sqref="N8:T95">
    <cfRule type="cellIs" dxfId="11" priority="5" operator="equal">
      <formula>0</formula>
    </cfRule>
    <cfRule type="beginsWith" dxfId="10" priority="6" operator="beginsWith" text=" ">
      <formula>LEFT(N8,LEN(" "))=" "</formula>
    </cfRule>
    <cfRule type="beginsWith" dxfId="9" priority="7" operator="beginsWith" text="●">
      <formula>LEFT(N8,LEN("●"))="●"</formula>
    </cfRule>
    <cfRule type="cellIs" dxfId="8" priority="8" operator="equal">
      <formula>1</formula>
    </cfRule>
  </conditionalFormatting>
  <conditionalFormatting sqref="H8:H95">
    <cfRule type="cellIs" dxfId="7" priority="1" operator="equal">
      <formula>0</formula>
    </cfRule>
    <cfRule type="beginsWith" dxfId="6" priority="2" operator="beginsWith" text=" ">
      <formula>LEFT(H8,LEN(" "))=" "</formula>
    </cfRule>
    <cfRule type="beginsWith" dxfId="5" priority="3" operator="beginsWith" text="●">
      <formula>LEFT(H8,LEN("●"))="●"</formula>
    </cfRule>
    <cfRule type="cellIs" dxfId="4" priority="4" operator="equal">
      <formula>1</formula>
    </cfRule>
  </conditionalFormatting>
  <pageMargins left="0.7" right="0.7" top="0.75" bottom="0.75" header="0.3" footer="0.3"/>
  <pageSetup paperSize="9" scale="37" orientation="portrait" r:id="rId1"/>
  <drawing r:id="rId2"/>
  <legacyDrawing r:id="rId3"/>
  <controls>
    <mc:AlternateContent xmlns:mc="http://schemas.openxmlformats.org/markup-compatibility/2006">
      <mc:Choice Requires="x14">
        <control shapeId="23553" r:id="rId4" name="ComboBox1">
          <controlPr defaultSize="0" autoLine="0" linkedCell="K2" listFillRange="Поиск" r:id="rId5">
            <anchor moveWithCells="1">
              <from>
                <xdr:col>13</xdr:col>
                <xdr:colOff>762000</xdr:colOff>
                <xdr:row>4</xdr:row>
                <xdr:rowOff>104775</xdr:rowOff>
              </from>
              <to>
                <xdr:col>13</xdr:col>
                <xdr:colOff>5857875</xdr:colOff>
                <xdr:row>5</xdr:row>
                <xdr:rowOff>9525</xdr:rowOff>
              </to>
            </anchor>
          </controlPr>
        </control>
      </mc:Choice>
      <mc:Fallback>
        <control shapeId="23553" r:id="rId4" name="Combo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tabColor rgb="FFC00000"/>
  </sheetPr>
  <dimension ref="A1:S159"/>
  <sheetViews>
    <sheetView showGridLines="0" tabSelected="1" view="pageBreakPreview" topLeftCell="M1" zoomScale="70" zoomScaleNormal="80" zoomScaleSheetLayoutView="70" workbookViewId="0">
      <pane ySplit="8" topLeftCell="A9" activePane="bottomLeft" state="frozen"/>
      <selection pane="bottomLeft" activeCell="M28" sqref="M28"/>
    </sheetView>
  </sheetViews>
  <sheetFormatPr defaultColWidth="8.85546875" defaultRowHeight="15" x14ac:dyDescent="0.25"/>
  <cols>
    <col min="1" max="1" width="126.7109375" style="18" hidden="1" customWidth="1"/>
    <col min="2" max="2" width="15.5703125" style="18" hidden="1" customWidth="1"/>
    <col min="3" max="3" width="9.28515625" style="20" hidden="1" customWidth="1"/>
    <col min="4" max="4" width="13.42578125" style="18" hidden="1" customWidth="1"/>
    <col min="5" max="6" width="16" style="21" hidden="1" customWidth="1"/>
    <col min="7" max="7" width="17" style="20" hidden="1" customWidth="1"/>
    <col min="8" max="8" width="152" style="18" hidden="1" customWidth="1"/>
    <col min="9" max="11" width="25.7109375" style="18" hidden="1" customWidth="1"/>
    <col min="12" max="12" width="9.140625" style="18" hidden="1" customWidth="1"/>
    <col min="13" max="13" width="126.7109375" style="18" customWidth="1"/>
    <col min="14" max="14" width="15.5703125" style="19" bestFit="1" customWidth="1"/>
    <col min="15" max="15" width="9.28515625" style="18" bestFit="1" customWidth="1"/>
    <col min="16" max="16" width="13.42578125" style="18" bestFit="1" customWidth="1"/>
    <col min="17" max="18" width="16" style="18" bestFit="1" customWidth="1"/>
    <col min="19" max="19" width="17" style="18" customWidth="1"/>
    <col min="20" max="16384" width="8.85546875" style="18"/>
  </cols>
  <sheetData>
    <row r="1" spans="1:19" ht="42" customHeight="1" x14ac:dyDescent="0.5">
      <c r="A1" s="154" t="s">
        <v>247</v>
      </c>
      <c r="B1" s="154"/>
      <c r="C1" s="154"/>
      <c r="D1" s="154"/>
      <c r="E1" s="154"/>
      <c r="F1" s="154"/>
      <c r="G1" s="154"/>
      <c r="M1" s="158" t="s">
        <v>247</v>
      </c>
      <c r="N1" s="158"/>
      <c r="O1" s="158"/>
      <c r="P1" s="158"/>
      <c r="Q1" s="158"/>
      <c r="R1" s="158"/>
      <c r="S1" s="158"/>
    </row>
    <row r="2" spans="1:19" ht="31.5" x14ac:dyDescent="0.5">
      <c r="A2" s="154" t="s">
        <v>248</v>
      </c>
      <c r="B2" s="154"/>
      <c r="C2" s="154"/>
      <c r="D2" s="154"/>
      <c r="E2" s="154"/>
      <c r="F2" s="154"/>
      <c r="G2" s="154"/>
      <c r="J2" s="18" t="s">
        <v>70</v>
      </c>
      <c r="M2" s="155" t="s">
        <v>248</v>
      </c>
      <c r="N2" s="155"/>
      <c r="O2" s="155"/>
      <c r="P2" s="155"/>
      <c r="Q2" s="155"/>
      <c r="R2" s="155"/>
      <c r="S2" s="155"/>
    </row>
    <row r="3" spans="1:19" ht="5.25" customHeight="1" x14ac:dyDescent="0.25">
      <c r="O3" s="20"/>
      <c r="Q3" s="21"/>
      <c r="R3" s="21"/>
      <c r="S3" s="20"/>
    </row>
    <row r="4" spans="1:19" ht="5.25" customHeight="1" x14ac:dyDescent="0.25">
      <c r="O4" s="20"/>
      <c r="Q4" s="21"/>
      <c r="R4" s="21"/>
      <c r="S4" s="20"/>
    </row>
    <row r="5" spans="1:19" ht="39" customHeight="1" x14ac:dyDescent="0.35">
      <c r="M5" s="22" t="s">
        <v>278</v>
      </c>
      <c r="N5" s="23"/>
      <c r="O5" s="24"/>
      <c r="P5" s="24"/>
      <c r="Q5" s="25"/>
      <c r="R5" s="25"/>
      <c r="S5" s="24"/>
    </row>
    <row r="6" spans="1:19" ht="12.75" customHeight="1" x14ac:dyDescent="0.25">
      <c r="M6" s="26" t="s">
        <v>430</v>
      </c>
      <c r="N6" s="27"/>
      <c r="O6" s="24"/>
      <c r="P6" s="159" t="s">
        <v>280</v>
      </c>
      <c r="Q6" s="159"/>
      <c r="R6" s="159"/>
      <c r="S6" s="159"/>
    </row>
    <row r="7" spans="1:19" ht="24" customHeight="1" thickBot="1" x14ac:dyDescent="0.3">
      <c r="M7" s="28"/>
      <c r="N7" s="29"/>
      <c r="O7" s="30"/>
      <c r="P7" s="31"/>
      <c r="Q7" s="31"/>
      <c r="R7" s="31"/>
      <c r="S7" s="31"/>
    </row>
    <row r="8" spans="1:19" ht="32.25" thickBot="1" x14ac:dyDescent="0.3">
      <c r="A8" s="33" t="s">
        <v>0</v>
      </c>
      <c r="B8" s="33" t="s">
        <v>160</v>
      </c>
      <c r="C8" s="33" t="s">
        <v>1</v>
      </c>
      <c r="D8" s="33" t="s">
        <v>3</v>
      </c>
      <c r="E8" s="33" t="s">
        <v>185</v>
      </c>
      <c r="F8" s="33" t="s">
        <v>238</v>
      </c>
      <c r="G8" s="34" t="s">
        <v>2</v>
      </c>
      <c r="H8" s="96" t="s">
        <v>249</v>
      </c>
      <c r="I8" s="96" t="s">
        <v>252</v>
      </c>
      <c r="J8" s="96" t="s">
        <v>250</v>
      </c>
      <c r="K8" s="96" t="s">
        <v>251</v>
      </c>
      <c r="M8" s="13" t="s">
        <v>0</v>
      </c>
      <c r="N8" s="14" t="s">
        <v>160</v>
      </c>
      <c r="O8" s="14" t="s">
        <v>1</v>
      </c>
      <c r="P8" s="14" t="s">
        <v>431</v>
      </c>
      <c r="Q8" s="14" t="s">
        <v>185</v>
      </c>
      <c r="R8" s="14" t="s">
        <v>238</v>
      </c>
      <c r="S8" s="15" t="s">
        <v>279</v>
      </c>
    </row>
    <row r="9" spans="1:19" ht="15.75" x14ac:dyDescent="0.25">
      <c r="A9" s="35" t="s">
        <v>272</v>
      </c>
      <c r="B9" s="36">
        <v>1</v>
      </c>
      <c r="C9" s="37">
        <v>1</v>
      </c>
      <c r="D9" s="37">
        <v>1</v>
      </c>
      <c r="E9" s="38">
        <v>1</v>
      </c>
      <c r="F9" s="38">
        <v>1</v>
      </c>
      <c r="G9" s="39">
        <v>1</v>
      </c>
      <c r="H9" s="97" t="str">
        <f>CONCATENATE(A9,",",B9,",",C9,",",D9,",",E9,",",F9,",",G9)</f>
        <v xml:space="preserve"> Кирпич лицевой керамический пустотелый 1 NF,1,1,1,1,1,1</v>
      </c>
      <c r="I9" s="18">
        <v>1</v>
      </c>
      <c r="J9" s="18">
        <f>IF(ISNUMBER(SEARCH($J$2,H9)),I9,"")</f>
        <v>1</v>
      </c>
      <c r="K9" s="18">
        <f>IFERROR(SMALL($J$9:$J$144,I9),"")</f>
        <v>1</v>
      </c>
      <c r="M9" s="11" t="str">
        <f>IFERROR(INDEX($A$9:$K$141,$K9,1),"")</f>
        <v xml:space="preserve"> Кирпич лицевой керамический пустотелый 1 NF</v>
      </c>
      <c r="N9" s="8">
        <f>IFERROR(INDEX($A$9:$K$141,$K9,2),"")</f>
        <v>1</v>
      </c>
      <c r="O9" s="9">
        <f>IFERROR(INDEX($A$9:$K$141,$K9,3),"")</f>
        <v>1</v>
      </c>
      <c r="P9" s="9">
        <f>IFERROR(INDEX($A$9:$K$141,$K9,4),"")</f>
        <v>1</v>
      </c>
      <c r="Q9" s="9">
        <f>IFERROR(INDEX($A$9:$K$141,$K9,5),"")</f>
        <v>1</v>
      </c>
      <c r="R9" s="9">
        <f>IFERROR(INDEX($A$9:$K$141,$K9,6),"")</f>
        <v>1</v>
      </c>
      <c r="S9" s="10">
        <f>IFERROR(INDEX($A$9:$K$141,$K9,7),"")</f>
        <v>1</v>
      </c>
    </row>
    <row r="10" spans="1:19" ht="15.75" x14ac:dyDescent="0.25">
      <c r="A10" s="40" t="s">
        <v>253</v>
      </c>
      <c r="B10" s="41"/>
      <c r="C10" s="42"/>
      <c r="D10" s="43"/>
      <c r="E10" s="44"/>
      <c r="F10" s="44"/>
      <c r="G10" s="45"/>
      <c r="H10" s="97" t="str">
        <f t="shared" ref="H10:H73" si="0">CONCATENATE(A10,",",B10,",",C10,",",D10,",",E10,",",F10,",",G10)</f>
        <v>● Красный,,,,,,</v>
      </c>
      <c r="I10" s="18">
        <v>2</v>
      </c>
      <c r="J10" s="18">
        <f t="shared" ref="J10:J73" si="1">IF(ISNUMBER(SEARCH($J$2,H10)),I10,"")</f>
        <v>2</v>
      </c>
      <c r="K10" s="18">
        <f t="shared" ref="K10:K73" si="2">IFERROR(SMALL($J$9:$J$144,I10),"")</f>
        <v>2</v>
      </c>
      <c r="M10" s="12" t="str">
        <f>IFERROR(INDEX($A$9:$K$144,$K10,1),"")</f>
        <v>● Красный</v>
      </c>
      <c r="N10" s="2">
        <f>IFERROR(INDEX($A$9:$K$144,$K10,2),"")</f>
        <v>0</v>
      </c>
      <c r="O10" s="3">
        <f>IFERROR(INDEX($A$9:$K$144,$K10,3),"")</f>
        <v>0</v>
      </c>
      <c r="P10" s="3">
        <f>IFERROR(INDEX($A$9:$K$144,$K10,4),"")</f>
        <v>0</v>
      </c>
      <c r="Q10" s="3">
        <f>IFERROR(INDEX($A$9:$K$144,$K10,5),"")</f>
        <v>0</v>
      </c>
      <c r="R10" s="3">
        <f>IFERROR(INDEX($A$9:$K$144,$K10,6),"")</f>
        <v>0</v>
      </c>
      <c r="S10" s="4">
        <f>IFERROR(INDEX($A$9:$K$144,$K10,7),"")</f>
        <v>0</v>
      </c>
    </row>
    <row r="11" spans="1:19" ht="15.75" x14ac:dyDescent="0.25">
      <c r="A11" s="46" t="s">
        <v>71</v>
      </c>
      <c r="B11" s="47" t="s">
        <v>4</v>
      </c>
      <c r="C11" s="48" t="s">
        <v>50</v>
      </c>
      <c r="D11" s="49">
        <v>480</v>
      </c>
      <c r="E11" s="50" t="s">
        <v>189</v>
      </c>
      <c r="F11" s="50" t="s">
        <v>239</v>
      </c>
      <c r="G11" s="51">
        <v>29.9</v>
      </c>
      <c r="H11" s="18" t="str">
        <f t="shared" si="0"/>
        <v>Кирпич лицевой пустотелый Красный ут.ст. 1 НФ (480 шт.) М-175 F-100_Б,С0000075046,РКЗ,480,250х120х65,М-175,29,9</v>
      </c>
      <c r="I11" s="18">
        <v>3</v>
      </c>
      <c r="J11" s="18">
        <f t="shared" si="1"/>
        <v>3</v>
      </c>
      <c r="K11" s="18">
        <f t="shared" si="2"/>
        <v>3</v>
      </c>
      <c r="M11" s="1" t="str">
        <f t="shared" ref="M11:M74" si="3">IFERROR(INDEX($A$9:$K$144,$K11,1),"")</f>
        <v>Кирпич лицевой пустотелый Красный ут.ст. 1 НФ (480 шт.) М-175 F-100_Б</v>
      </c>
      <c r="N11" s="2" t="str">
        <f t="shared" ref="N11:N74" si="4">IFERROR(INDEX($A$9:$K$144,$K11,2),"")</f>
        <v>С0000075046</v>
      </c>
      <c r="O11" s="3" t="str">
        <f t="shared" ref="O11:O74" si="5">IFERROR(INDEX($A$9:$K$144,$K11,3),"")</f>
        <v>РКЗ</v>
      </c>
      <c r="P11" s="3">
        <f t="shared" ref="P11:P74" si="6">IFERROR(INDEX($A$9:$K$144,$K11,4),"")</f>
        <v>480</v>
      </c>
      <c r="Q11" s="3" t="str">
        <f t="shared" ref="Q11:Q74" si="7">IFERROR(INDEX($A$9:$K$144,$K11,5),"")</f>
        <v>250х120х65</v>
      </c>
      <c r="R11" s="3" t="str">
        <f t="shared" ref="R11:R74" si="8">IFERROR(INDEX($A$9:$K$144,$K11,6),"")</f>
        <v>М-175</v>
      </c>
      <c r="S11" s="4">
        <f t="shared" ref="S11:S74" si="9">IFERROR(INDEX($A$9:$K$144,$K11,7),"")</f>
        <v>29.9</v>
      </c>
    </row>
    <row r="12" spans="1:19" ht="15.75" x14ac:dyDescent="0.25">
      <c r="A12" s="52" t="s">
        <v>72</v>
      </c>
      <c r="B12" s="53" t="s">
        <v>5</v>
      </c>
      <c r="C12" s="48" t="s">
        <v>50</v>
      </c>
      <c r="D12" s="54">
        <v>480</v>
      </c>
      <c r="E12" s="50" t="s">
        <v>189</v>
      </c>
      <c r="F12" s="50" t="s">
        <v>239</v>
      </c>
      <c r="G12" s="51">
        <v>29.9</v>
      </c>
      <c r="H12" s="18" t="str">
        <f t="shared" si="0"/>
        <v>Кирпич лицевой пустотелый Красный Рустик ут.ст. 1 НФ (480 шт.) М-175 F-100_Б,С0000075047,РКЗ,480,250х120х65,М-175,29,9</v>
      </c>
      <c r="I12" s="18">
        <v>4</v>
      </c>
      <c r="J12" s="18">
        <f t="shared" si="1"/>
        <v>4</v>
      </c>
      <c r="K12" s="18">
        <f t="shared" si="2"/>
        <v>4</v>
      </c>
      <c r="M12" s="1" t="str">
        <f t="shared" si="3"/>
        <v>Кирпич лицевой пустотелый Красный Рустик ут.ст. 1 НФ (480 шт.) М-175 F-100_Б</v>
      </c>
      <c r="N12" s="2" t="str">
        <f t="shared" si="4"/>
        <v>С0000075047</v>
      </c>
      <c r="O12" s="3" t="str">
        <f t="shared" si="5"/>
        <v>РКЗ</v>
      </c>
      <c r="P12" s="3">
        <f t="shared" si="6"/>
        <v>480</v>
      </c>
      <c r="Q12" s="3" t="str">
        <f t="shared" si="7"/>
        <v>250х120х65</v>
      </c>
      <c r="R12" s="3" t="str">
        <f t="shared" si="8"/>
        <v>М-175</v>
      </c>
      <c r="S12" s="4">
        <f t="shared" si="9"/>
        <v>29.9</v>
      </c>
    </row>
    <row r="13" spans="1:19" ht="15.75" x14ac:dyDescent="0.25">
      <c r="A13" s="55" t="s">
        <v>73</v>
      </c>
      <c r="B13" s="56" t="s">
        <v>6</v>
      </c>
      <c r="C13" s="48" t="s">
        <v>50</v>
      </c>
      <c r="D13" s="57">
        <v>420</v>
      </c>
      <c r="E13" s="50" t="s">
        <v>189</v>
      </c>
      <c r="F13" s="50" t="s">
        <v>239</v>
      </c>
      <c r="G13" s="51">
        <v>29.9</v>
      </c>
      <c r="H13" s="18" t="str">
        <f t="shared" si="0"/>
        <v>Кирпич лицевой пустотелый Красный ут.ст. 1 НФ М-175 F-100_Б,С0000067564,РКЗ,420,250х120х65,М-175,29,9</v>
      </c>
      <c r="I13" s="18">
        <v>5</v>
      </c>
      <c r="J13" s="18">
        <f t="shared" si="1"/>
        <v>5</v>
      </c>
      <c r="K13" s="18">
        <f t="shared" si="2"/>
        <v>5</v>
      </c>
      <c r="M13" s="1" t="str">
        <f t="shared" si="3"/>
        <v>Кирпич лицевой пустотелый Красный ут.ст. 1 НФ М-175 F-100_Б</v>
      </c>
      <c r="N13" s="2" t="str">
        <f t="shared" si="4"/>
        <v>С0000067564</v>
      </c>
      <c r="O13" s="3" t="str">
        <f t="shared" si="5"/>
        <v>РКЗ</v>
      </c>
      <c r="P13" s="3">
        <f t="shared" si="6"/>
        <v>420</v>
      </c>
      <c r="Q13" s="3" t="str">
        <f t="shared" si="7"/>
        <v>250х120х65</v>
      </c>
      <c r="R13" s="3" t="str">
        <f t="shared" si="8"/>
        <v>М-175</v>
      </c>
      <c r="S13" s="4">
        <f t="shared" si="9"/>
        <v>29.9</v>
      </c>
    </row>
    <row r="14" spans="1:19" ht="15.75" x14ac:dyDescent="0.25">
      <c r="A14" s="58" t="s">
        <v>74</v>
      </c>
      <c r="B14" s="59" t="s">
        <v>7</v>
      </c>
      <c r="C14" s="48" t="s">
        <v>50</v>
      </c>
      <c r="D14" s="60">
        <v>420</v>
      </c>
      <c r="E14" s="50" t="s">
        <v>189</v>
      </c>
      <c r="F14" s="50" t="s">
        <v>239</v>
      </c>
      <c r="G14" s="51">
        <v>29.9</v>
      </c>
      <c r="H14" s="18" t="str">
        <f t="shared" si="0"/>
        <v>Кирпич лицевой пустотелый Красный Рустик ут.ст. 1 НФ М-175 F-100_Б,С0000068138,РКЗ,420,250х120х65,М-175,29,9</v>
      </c>
      <c r="I14" s="18">
        <v>6</v>
      </c>
      <c r="J14" s="18">
        <f t="shared" si="1"/>
        <v>6</v>
      </c>
      <c r="K14" s="18">
        <f t="shared" si="2"/>
        <v>6</v>
      </c>
      <c r="M14" s="1" t="str">
        <f t="shared" si="3"/>
        <v>Кирпич лицевой пустотелый Красный Рустик ут.ст. 1 НФ М-175 F-100_Б</v>
      </c>
      <c r="N14" s="2" t="str">
        <f t="shared" si="4"/>
        <v>С0000068138</v>
      </c>
      <c r="O14" s="3" t="str">
        <f t="shared" si="5"/>
        <v>РКЗ</v>
      </c>
      <c r="P14" s="3">
        <f t="shared" si="6"/>
        <v>420</v>
      </c>
      <c r="Q14" s="3" t="str">
        <f t="shared" si="7"/>
        <v>250х120х65</v>
      </c>
      <c r="R14" s="3" t="str">
        <f t="shared" si="8"/>
        <v>М-175</v>
      </c>
      <c r="S14" s="4">
        <f t="shared" si="9"/>
        <v>29.9</v>
      </c>
    </row>
    <row r="15" spans="1:19" ht="15.75" x14ac:dyDescent="0.25">
      <c r="A15" s="61" t="s">
        <v>254</v>
      </c>
      <c r="B15" s="41"/>
      <c r="C15" s="42"/>
      <c r="D15" s="43"/>
      <c r="E15" s="44"/>
      <c r="F15" s="44"/>
      <c r="G15" s="45"/>
      <c r="H15" s="97" t="str">
        <f t="shared" si="0"/>
        <v>● Тёмно-красный,,,,,,</v>
      </c>
      <c r="I15" s="18">
        <v>7</v>
      </c>
      <c r="J15" s="18">
        <f t="shared" si="1"/>
        <v>7</v>
      </c>
      <c r="K15" s="18">
        <f t="shared" si="2"/>
        <v>7</v>
      </c>
      <c r="M15" s="1" t="str">
        <f t="shared" si="3"/>
        <v>● Тёмно-красный</v>
      </c>
      <c r="N15" s="2">
        <f t="shared" si="4"/>
        <v>0</v>
      </c>
      <c r="O15" s="3">
        <f t="shared" si="5"/>
        <v>0</v>
      </c>
      <c r="P15" s="3">
        <f t="shared" si="6"/>
        <v>0</v>
      </c>
      <c r="Q15" s="3">
        <f t="shared" si="7"/>
        <v>0</v>
      </c>
      <c r="R15" s="3">
        <f t="shared" si="8"/>
        <v>0</v>
      </c>
      <c r="S15" s="4">
        <f t="shared" si="9"/>
        <v>0</v>
      </c>
    </row>
    <row r="16" spans="1:19" ht="15.75" x14ac:dyDescent="0.25">
      <c r="A16" s="46" t="s">
        <v>75</v>
      </c>
      <c r="B16" s="47" t="s">
        <v>8</v>
      </c>
      <c r="C16" s="48" t="s">
        <v>50</v>
      </c>
      <c r="D16" s="49">
        <v>480</v>
      </c>
      <c r="E16" s="50" t="s">
        <v>189</v>
      </c>
      <c r="F16" s="50" t="s">
        <v>239</v>
      </c>
      <c r="G16" s="51">
        <v>32.9</v>
      </c>
      <c r="H16" s="18" t="str">
        <f t="shared" si="0"/>
        <v>Кирпич лицевой пустотелый Темно-красный ут. ст. 1NF (480шт.) М-175 F-100_Б,С0000075040,РКЗ,480,250х120х65,М-175,32,9</v>
      </c>
      <c r="I16" s="18">
        <v>8</v>
      </c>
      <c r="J16" s="18">
        <f t="shared" si="1"/>
        <v>8</v>
      </c>
      <c r="K16" s="18">
        <f t="shared" si="2"/>
        <v>8</v>
      </c>
      <c r="M16" s="1" t="str">
        <f t="shared" si="3"/>
        <v>Кирпич лицевой пустотелый Темно-красный ут. ст. 1NF (480шт.) М-175 F-100_Б</v>
      </c>
      <c r="N16" s="2" t="str">
        <f t="shared" si="4"/>
        <v>С0000075040</v>
      </c>
      <c r="O16" s="3" t="str">
        <f t="shared" si="5"/>
        <v>РКЗ</v>
      </c>
      <c r="P16" s="3">
        <f t="shared" si="6"/>
        <v>480</v>
      </c>
      <c r="Q16" s="3" t="str">
        <f t="shared" si="7"/>
        <v>250х120х65</v>
      </c>
      <c r="R16" s="3" t="str">
        <f t="shared" si="8"/>
        <v>М-175</v>
      </c>
      <c r="S16" s="4">
        <f t="shared" si="9"/>
        <v>32.9</v>
      </c>
    </row>
    <row r="17" spans="1:19" ht="15.75" x14ac:dyDescent="0.25">
      <c r="A17" s="46" t="s">
        <v>76</v>
      </c>
      <c r="B17" s="47" t="s">
        <v>9</v>
      </c>
      <c r="C17" s="48" t="s">
        <v>50</v>
      </c>
      <c r="D17" s="49">
        <v>480</v>
      </c>
      <c r="E17" s="50" t="s">
        <v>189</v>
      </c>
      <c r="F17" s="50" t="s">
        <v>239</v>
      </c>
      <c r="G17" s="51">
        <v>32.9</v>
      </c>
      <c r="H17" s="18" t="str">
        <f t="shared" si="0"/>
        <v>Кирпич лицевой пустотелый Темно-красный Рустик ут. ст. 1NF (480 шт.) М-175 F-100_Б,С0000075041,РКЗ,480,250х120х65,М-175,32,9</v>
      </c>
      <c r="I17" s="18">
        <v>9</v>
      </c>
      <c r="J17" s="18">
        <f t="shared" si="1"/>
        <v>9</v>
      </c>
      <c r="K17" s="18">
        <f t="shared" si="2"/>
        <v>9</v>
      </c>
      <c r="M17" s="1" t="str">
        <f t="shared" si="3"/>
        <v>Кирпич лицевой пустотелый Темно-красный Рустик ут. ст. 1NF (480 шт.) М-175 F-100_Б</v>
      </c>
      <c r="N17" s="2" t="str">
        <f t="shared" si="4"/>
        <v>С0000075041</v>
      </c>
      <c r="O17" s="3" t="str">
        <f t="shared" si="5"/>
        <v>РКЗ</v>
      </c>
      <c r="P17" s="3">
        <f t="shared" si="6"/>
        <v>480</v>
      </c>
      <c r="Q17" s="3" t="str">
        <f t="shared" si="7"/>
        <v>250х120х65</v>
      </c>
      <c r="R17" s="3" t="str">
        <f t="shared" si="8"/>
        <v>М-175</v>
      </c>
      <c r="S17" s="4">
        <f t="shared" si="9"/>
        <v>32.9</v>
      </c>
    </row>
    <row r="18" spans="1:19" ht="15.75" x14ac:dyDescent="0.25">
      <c r="A18" s="46" t="s">
        <v>77</v>
      </c>
      <c r="B18" s="47" t="s">
        <v>10</v>
      </c>
      <c r="C18" s="48" t="s">
        <v>50</v>
      </c>
      <c r="D18" s="49">
        <v>420</v>
      </c>
      <c r="E18" s="50" t="s">
        <v>189</v>
      </c>
      <c r="F18" s="50" t="s">
        <v>239</v>
      </c>
      <c r="G18" s="51">
        <v>32.9</v>
      </c>
      <c r="H18" s="18" t="str">
        <f t="shared" si="0"/>
        <v>Кирпич лицевой пустотелый Темно-красный ут ст 1NF М-175 F-100_Б,С0000068331,РКЗ,420,250х120х65,М-175,32,9</v>
      </c>
      <c r="I18" s="18">
        <v>10</v>
      </c>
      <c r="J18" s="18">
        <f t="shared" si="1"/>
        <v>10</v>
      </c>
      <c r="K18" s="18">
        <f t="shared" si="2"/>
        <v>10</v>
      </c>
      <c r="M18" s="1" t="str">
        <f t="shared" si="3"/>
        <v>Кирпич лицевой пустотелый Темно-красный ут ст 1NF М-175 F-100_Б</v>
      </c>
      <c r="N18" s="2" t="str">
        <f t="shared" si="4"/>
        <v>С0000068331</v>
      </c>
      <c r="O18" s="3" t="str">
        <f t="shared" si="5"/>
        <v>РКЗ</v>
      </c>
      <c r="P18" s="3">
        <f t="shared" si="6"/>
        <v>420</v>
      </c>
      <c r="Q18" s="3" t="str">
        <f t="shared" si="7"/>
        <v>250х120х65</v>
      </c>
      <c r="R18" s="3" t="str">
        <f t="shared" si="8"/>
        <v>М-175</v>
      </c>
      <c r="S18" s="4">
        <f t="shared" si="9"/>
        <v>32.9</v>
      </c>
    </row>
    <row r="19" spans="1:19" ht="15.75" x14ac:dyDescent="0.25">
      <c r="A19" s="46" t="s">
        <v>78</v>
      </c>
      <c r="B19" s="47" t="s">
        <v>11</v>
      </c>
      <c r="C19" s="48" t="s">
        <v>50</v>
      </c>
      <c r="D19" s="49">
        <v>420</v>
      </c>
      <c r="E19" s="50" t="s">
        <v>189</v>
      </c>
      <c r="F19" s="50" t="s">
        <v>239</v>
      </c>
      <c r="G19" s="51">
        <v>32.9</v>
      </c>
      <c r="H19" s="18" t="str">
        <f t="shared" si="0"/>
        <v>Кирпич лицевой пустотелый Темно-красный Рустик ут ст 1NF М-175 F-100_Б,С0000068332,РКЗ,420,250х120х65,М-175,32,9</v>
      </c>
      <c r="I19" s="18">
        <v>11</v>
      </c>
      <c r="J19" s="18">
        <f t="shared" si="1"/>
        <v>11</v>
      </c>
      <c r="K19" s="18">
        <f t="shared" si="2"/>
        <v>11</v>
      </c>
      <c r="M19" s="1" t="str">
        <f t="shared" si="3"/>
        <v>Кирпич лицевой пустотелый Темно-красный Рустик ут ст 1NF М-175 F-100_Б</v>
      </c>
      <c r="N19" s="2" t="str">
        <f t="shared" si="4"/>
        <v>С0000068332</v>
      </c>
      <c r="O19" s="3" t="str">
        <f t="shared" si="5"/>
        <v>РКЗ</v>
      </c>
      <c r="P19" s="3">
        <f t="shared" si="6"/>
        <v>420</v>
      </c>
      <c r="Q19" s="3" t="str">
        <f t="shared" si="7"/>
        <v>250х120х65</v>
      </c>
      <c r="R19" s="3" t="str">
        <f t="shared" si="8"/>
        <v>М-175</v>
      </c>
      <c r="S19" s="4">
        <f t="shared" si="9"/>
        <v>32.9</v>
      </c>
    </row>
    <row r="20" spans="1:19" ht="15.75" x14ac:dyDescent="0.25">
      <c r="A20" s="61" t="s">
        <v>255</v>
      </c>
      <c r="B20" s="41"/>
      <c r="C20" s="42"/>
      <c r="D20" s="43"/>
      <c r="E20" s="44"/>
      <c r="F20" s="44"/>
      <c r="G20" s="45"/>
      <c r="H20" s="97" t="str">
        <f t="shared" si="0"/>
        <v>● Красный ФЛЭШ,,,,,,</v>
      </c>
      <c r="I20" s="18">
        <v>12</v>
      </c>
      <c r="J20" s="18">
        <f t="shared" si="1"/>
        <v>12</v>
      </c>
      <c r="K20" s="18">
        <f t="shared" si="2"/>
        <v>12</v>
      </c>
      <c r="M20" s="1" t="str">
        <f t="shared" si="3"/>
        <v>● Красный ФЛЭШ</v>
      </c>
      <c r="N20" s="2">
        <f t="shared" si="4"/>
        <v>0</v>
      </c>
      <c r="O20" s="3">
        <f t="shared" si="5"/>
        <v>0</v>
      </c>
      <c r="P20" s="3">
        <f t="shared" si="6"/>
        <v>0</v>
      </c>
      <c r="Q20" s="3">
        <f t="shared" si="7"/>
        <v>0</v>
      </c>
      <c r="R20" s="3">
        <f t="shared" si="8"/>
        <v>0</v>
      </c>
      <c r="S20" s="4">
        <f t="shared" si="9"/>
        <v>0</v>
      </c>
    </row>
    <row r="21" spans="1:19" ht="15.75" x14ac:dyDescent="0.25">
      <c r="A21" s="46" t="s">
        <v>79</v>
      </c>
      <c r="B21" s="47" t="s">
        <v>12</v>
      </c>
      <c r="C21" s="48" t="s">
        <v>50</v>
      </c>
      <c r="D21" s="49">
        <v>420</v>
      </c>
      <c r="E21" s="50" t="s">
        <v>189</v>
      </c>
      <c r="F21" s="50" t="s">
        <v>239</v>
      </c>
      <c r="G21" s="51">
        <v>36.9</v>
      </c>
      <c r="H21" s="18" t="str">
        <f t="shared" si="0"/>
        <v>Кирпич лицевой пустотелый Красный флэш ут.ст. 1 НФ М-175 F-100_Б,С0000066739,РКЗ,420,250х120х65,М-175,36,9</v>
      </c>
      <c r="I21" s="18">
        <v>13</v>
      </c>
      <c r="J21" s="18">
        <f t="shared" si="1"/>
        <v>13</v>
      </c>
      <c r="K21" s="18">
        <f t="shared" si="2"/>
        <v>13</v>
      </c>
      <c r="M21" s="1" t="str">
        <f t="shared" si="3"/>
        <v>Кирпич лицевой пустотелый Красный флэш ут.ст. 1 НФ М-175 F-100_Б</v>
      </c>
      <c r="N21" s="2" t="str">
        <f t="shared" si="4"/>
        <v>С0000066739</v>
      </c>
      <c r="O21" s="3" t="str">
        <f t="shared" si="5"/>
        <v>РКЗ</v>
      </c>
      <c r="P21" s="3">
        <f t="shared" si="6"/>
        <v>420</v>
      </c>
      <c r="Q21" s="3" t="str">
        <f t="shared" si="7"/>
        <v>250х120х65</v>
      </c>
      <c r="R21" s="3" t="str">
        <f t="shared" si="8"/>
        <v>М-175</v>
      </c>
      <c r="S21" s="4">
        <f t="shared" si="9"/>
        <v>36.9</v>
      </c>
    </row>
    <row r="22" spans="1:19" ht="15.75" x14ac:dyDescent="0.25">
      <c r="A22" s="46" t="s">
        <v>80</v>
      </c>
      <c r="B22" s="47" t="s">
        <v>13</v>
      </c>
      <c r="C22" s="48" t="s">
        <v>50</v>
      </c>
      <c r="D22" s="49">
        <v>480</v>
      </c>
      <c r="E22" s="50" t="s">
        <v>189</v>
      </c>
      <c r="F22" s="50" t="s">
        <v>239</v>
      </c>
      <c r="G22" s="51">
        <v>36.9</v>
      </c>
      <c r="H22" s="18" t="str">
        <f t="shared" si="0"/>
        <v>Кирпич лицевой пустотелый Красный флэш ут.ст. 1 NF (480шт.) М-175 F-100_Б,С0000074907,РКЗ,480,250х120х65,М-175,36,9</v>
      </c>
      <c r="I22" s="18">
        <v>14</v>
      </c>
      <c r="J22" s="18">
        <f t="shared" si="1"/>
        <v>14</v>
      </c>
      <c r="K22" s="18">
        <f t="shared" si="2"/>
        <v>14</v>
      </c>
      <c r="M22" s="1" t="str">
        <f t="shared" si="3"/>
        <v>Кирпич лицевой пустотелый Красный флэш ут.ст. 1 NF (480шт.) М-175 F-100_Б</v>
      </c>
      <c r="N22" s="2" t="str">
        <f t="shared" si="4"/>
        <v>С0000074907</v>
      </c>
      <c r="O22" s="3" t="str">
        <f t="shared" si="5"/>
        <v>РКЗ</v>
      </c>
      <c r="P22" s="3">
        <f t="shared" si="6"/>
        <v>480</v>
      </c>
      <c r="Q22" s="3" t="str">
        <f t="shared" si="7"/>
        <v>250х120х65</v>
      </c>
      <c r="R22" s="3" t="str">
        <f t="shared" si="8"/>
        <v>М-175</v>
      </c>
      <c r="S22" s="4">
        <f t="shared" si="9"/>
        <v>36.9</v>
      </c>
    </row>
    <row r="23" spans="1:19" ht="15.75" x14ac:dyDescent="0.25">
      <c r="A23" s="46" t="s">
        <v>81</v>
      </c>
      <c r="B23" s="47" t="s">
        <v>14</v>
      </c>
      <c r="C23" s="48" t="s">
        <v>50</v>
      </c>
      <c r="D23" s="49">
        <v>480</v>
      </c>
      <c r="E23" s="50" t="s">
        <v>189</v>
      </c>
      <c r="F23" s="50" t="s">
        <v>239</v>
      </c>
      <c r="G23" s="51">
        <v>36.9</v>
      </c>
      <c r="H23" s="18" t="str">
        <f t="shared" si="0"/>
        <v>Кирпич лицевой пустотелый Красный Рустик флэш ут.ст. 1 NF (480шт.) М-175 F-100_Б,С0000074909,РКЗ,480,250х120х65,М-175,36,9</v>
      </c>
      <c r="I23" s="18">
        <v>15</v>
      </c>
      <c r="J23" s="18">
        <f t="shared" si="1"/>
        <v>15</v>
      </c>
      <c r="K23" s="18">
        <f t="shared" si="2"/>
        <v>15</v>
      </c>
      <c r="M23" s="1" t="str">
        <f t="shared" si="3"/>
        <v>Кирпич лицевой пустотелый Красный Рустик флэш ут.ст. 1 NF (480шт.) М-175 F-100_Б</v>
      </c>
      <c r="N23" s="2" t="str">
        <f t="shared" si="4"/>
        <v>С0000074909</v>
      </c>
      <c r="O23" s="3" t="str">
        <f t="shared" si="5"/>
        <v>РКЗ</v>
      </c>
      <c r="P23" s="3">
        <f t="shared" si="6"/>
        <v>480</v>
      </c>
      <c r="Q23" s="3" t="str">
        <f t="shared" si="7"/>
        <v>250х120х65</v>
      </c>
      <c r="R23" s="3" t="str">
        <f t="shared" si="8"/>
        <v>М-175</v>
      </c>
      <c r="S23" s="4">
        <f t="shared" si="9"/>
        <v>36.9</v>
      </c>
    </row>
    <row r="24" spans="1:19" ht="15.75" x14ac:dyDescent="0.25">
      <c r="A24" s="46" t="s">
        <v>82</v>
      </c>
      <c r="B24" s="47" t="s">
        <v>15</v>
      </c>
      <c r="C24" s="48" t="s">
        <v>50</v>
      </c>
      <c r="D24" s="49">
        <v>420</v>
      </c>
      <c r="E24" s="50" t="s">
        <v>189</v>
      </c>
      <c r="F24" s="50" t="s">
        <v>239</v>
      </c>
      <c r="G24" s="51">
        <v>36.9</v>
      </c>
      <c r="H24" s="18" t="str">
        <f t="shared" si="0"/>
        <v>Кирпич лицевой пустотелый Красный Рустик флэш ут.ст. 1 НФ М-175 F-100_Б,С0000068200,РКЗ,420,250х120х65,М-175,36,9</v>
      </c>
      <c r="I24" s="18">
        <v>16</v>
      </c>
      <c r="J24" s="18">
        <f t="shared" si="1"/>
        <v>16</v>
      </c>
      <c r="K24" s="18">
        <f t="shared" si="2"/>
        <v>16</v>
      </c>
      <c r="M24" s="1" t="str">
        <f t="shared" si="3"/>
        <v>Кирпич лицевой пустотелый Красный Рустик флэш ут.ст. 1 НФ М-175 F-100_Б</v>
      </c>
      <c r="N24" s="2" t="str">
        <f t="shared" si="4"/>
        <v>С0000068200</v>
      </c>
      <c r="O24" s="3" t="str">
        <f t="shared" si="5"/>
        <v>РКЗ</v>
      </c>
      <c r="P24" s="3">
        <f t="shared" si="6"/>
        <v>420</v>
      </c>
      <c r="Q24" s="3" t="str">
        <f t="shared" si="7"/>
        <v>250х120х65</v>
      </c>
      <c r="R24" s="3" t="str">
        <f t="shared" si="8"/>
        <v>М-175</v>
      </c>
      <c r="S24" s="4">
        <f t="shared" si="9"/>
        <v>36.9</v>
      </c>
    </row>
    <row r="25" spans="1:19" ht="15.75" x14ac:dyDescent="0.25">
      <c r="A25" s="61" t="s">
        <v>256</v>
      </c>
      <c r="B25" s="41"/>
      <c r="C25" s="42"/>
      <c r="D25" s="43"/>
      <c r="E25" s="44"/>
      <c r="F25" s="44"/>
      <c r="G25" s="45"/>
      <c r="H25" s="97" t="str">
        <f t="shared" si="0"/>
        <v>● Красный ФЛЭШ ультра,,,,,,</v>
      </c>
      <c r="I25" s="18">
        <v>17</v>
      </c>
      <c r="J25" s="18">
        <f t="shared" si="1"/>
        <v>17</v>
      </c>
      <c r="K25" s="18">
        <f t="shared" si="2"/>
        <v>17</v>
      </c>
      <c r="M25" s="1" t="str">
        <f t="shared" si="3"/>
        <v>● Красный ФЛЭШ ультра</v>
      </c>
      <c r="N25" s="2">
        <f t="shared" si="4"/>
        <v>0</v>
      </c>
      <c r="O25" s="3">
        <f t="shared" si="5"/>
        <v>0</v>
      </c>
      <c r="P25" s="3">
        <f t="shared" si="6"/>
        <v>0</v>
      </c>
      <c r="Q25" s="3">
        <f t="shared" si="7"/>
        <v>0</v>
      </c>
      <c r="R25" s="3">
        <f t="shared" si="8"/>
        <v>0</v>
      </c>
      <c r="S25" s="4">
        <f t="shared" si="9"/>
        <v>0</v>
      </c>
    </row>
    <row r="26" spans="1:19" ht="15.75" x14ac:dyDescent="0.25">
      <c r="A26" s="62" t="s">
        <v>83</v>
      </c>
      <c r="B26" s="53" t="s">
        <v>16</v>
      </c>
      <c r="C26" s="48" t="s">
        <v>50</v>
      </c>
      <c r="D26" s="54">
        <v>480</v>
      </c>
      <c r="E26" s="50" t="s">
        <v>189</v>
      </c>
      <c r="F26" s="50" t="s">
        <v>239</v>
      </c>
      <c r="G26" s="51">
        <v>38.9</v>
      </c>
      <c r="H26" s="18" t="str">
        <f t="shared" si="0"/>
        <v>Кирпич лицевой пустотелый Красный флэш Ультра ут.ст. 1 NF (480шт.) М-175 F-100_Б,С0000074910,РКЗ,480,250х120х65,М-175,38,9</v>
      </c>
      <c r="I26" s="18">
        <v>18</v>
      </c>
      <c r="J26" s="18">
        <f t="shared" si="1"/>
        <v>18</v>
      </c>
      <c r="K26" s="18">
        <f t="shared" si="2"/>
        <v>18</v>
      </c>
      <c r="M26" s="1" t="str">
        <f t="shared" si="3"/>
        <v>Кирпич лицевой пустотелый Красный флэш Ультра ут.ст. 1 NF (480шт.) М-175 F-100_Б</v>
      </c>
      <c r="N26" s="2" t="str">
        <f t="shared" si="4"/>
        <v>С0000074910</v>
      </c>
      <c r="O26" s="3" t="str">
        <f t="shared" si="5"/>
        <v>РКЗ</v>
      </c>
      <c r="P26" s="3">
        <f t="shared" si="6"/>
        <v>480</v>
      </c>
      <c r="Q26" s="3" t="str">
        <f t="shared" si="7"/>
        <v>250х120х65</v>
      </c>
      <c r="R26" s="3" t="str">
        <f t="shared" si="8"/>
        <v>М-175</v>
      </c>
      <c r="S26" s="4">
        <f t="shared" si="9"/>
        <v>38.9</v>
      </c>
    </row>
    <row r="27" spans="1:19" ht="15.75" x14ac:dyDescent="0.25">
      <c r="A27" s="52" t="s">
        <v>84</v>
      </c>
      <c r="B27" s="53" t="s">
        <v>17</v>
      </c>
      <c r="C27" s="48" t="s">
        <v>50</v>
      </c>
      <c r="D27" s="54">
        <v>480</v>
      </c>
      <c r="E27" s="50" t="s">
        <v>189</v>
      </c>
      <c r="F27" s="50" t="s">
        <v>239</v>
      </c>
      <c r="G27" s="51">
        <v>38.9</v>
      </c>
      <c r="H27" s="18" t="str">
        <f t="shared" si="0"/>
        <v>Кирпич лицевой пустотелый Красный флэш Ультра рустик ут.ст. 1 NF (480шт.) М-175 F-100_Б,С0000074911,РКЗ,480,250х120х65,М-175,38,9</v>
      </c>
      <c r="I27" s="18">
        <v>19</v>
      </c>
      <c r="J27" s="18">
        <f t="shared" si="1"/>
        <v>19</v>
      </c>
      <c r="K27" s="18">
        <f t="shared" si="2"/>
        <v>19</v>
      </c>
      <c r="M27" s="1" t="str">
        <f t="shared" si="3"/>
        <v>Кирпич лицевой пустотелый Красный флэш Ультра рустик ут.ст. 1 NF (480шт.) М-175 F-100_Б</v>
      </c>
      <c r="N27" s="2" t="str">
        <f t="shared" si="4"/>
        <v>С0000074911</v>
      </c>
      <c r="O27" s="3" t="str">
        <f t="shared" si="5"/>
        <v>РКЗ</v>
      </c>
      <c r="P27" s="3">
        <f t="shared" si="6"/>
        <v>480</v>
      </c>
      <c r="Q27" s="3" t="str">
        <f t="shared" si="7"/>
        <v>250х120х65</v>
      </c>
      <c r="R27" s="3" t="str">
        <f t="shared" si="8"/>
        <v>М-175</v>
      </c>
      <c r="S27" s="4">
        <f t="shared" si="9"/>
        <v>38.9</v>
      </c>
    </row>
    <row r="28" spans="1:19" ht="15.75" x14ac:dyDescent="0.25">
      <c r="A28" s="52" t="s">
        <v>85</v>
      </c>
      <c r="B28" s="53" t="s">
        <v>18</v>
      </c>
      <c r="C28" s="48" t="s">
        <v>50</v>
      </c>
      <c r="D28" s="54">
        <v>420</v>
      </c>
      <c r="E28" s="50" t="s">
        <v>189</v>
      </c>
      <c r="F28" s="50" t="s">
        <v>239</v>
      </c>
      <c r="G28" s="51">
        <v>38.9</v>
      </c>
      <c r="H28" s="18" t="str">
        <f t="shared" si="0"/>
        <v>Кирпич лицевой пустотелый Красный флэш Ультра ут.ст. 1 NF М-175 F-100_Б,С0000073514,РКЗ,420,250х120х65,М-175,38,9</v>
      </c>
      <c r="I28" s="18">
        <v>20</v>
      </c>
      <c r="J28" s="18">
        <f t="shared" si="1"/>
        <v>20</v>
      </c>
      <c r="K28" s="18">
        <f t="shared" si="2"/>
        <v>20</v>
      </c>
      <c r="M28" s="1" t="str">
        <f t="shared" si="3"/>
        <v>Кирпич лицевой пустотелый Красный флэш Ультра ут.ст. 1 NF М-175 F-100_Б</v>
      </c>
      <c r="N28" s="2" t="str">
        <f t="shared" si="4"/>
        <v>С0000073514</v>
      </c>
      <c r="O28" s="3" t="str">
        <f t="shared" si="5"/>
        <v>РКЗ</v>
      </c>
      <c r="P28" s="3">
        <f t="shared" si="6"/>
        <v>420</v>
      </c>
      <c r="Q28" s="3" t="str">
        <f t="shared" si="7"/>
        <v>250х120х65</v>
      </c>
      <c r="R28" s="3" t="str">
        <f t="shared" si="8"/>
        <v>М-175</v>
      </c>
      <c r="S28" s="4">
        <f t="shared" si="9"/>
        <v>38.9</v>
      </c>
    </row>
    <row r="29" spans="1:19" ht="15.75" x14ac:dyDescent="0.25">
      <c r="A29" s="61" t="s">
        <v>257</v>
      </c>
      <c r="B29" s="41"/>
      <c r="C29" s="42"/>
      <c r="D29" s="43"/>
      <c r="E29" s="44"/>
      <c r="F29" s="44"/>
      <c r="G29" s="45"/>
      <c r="H29" s="97" t="str">
        <f t="shared" si="0"/>
        <v>● КРАСНЫЙ ФЛЭШ  с Пепельной Посыпкой,,,,,,</v>
      </c>
      <c r="I29" s="18">
        <v>21</v>
      </c>
      <c r="J29" s="18">
        <f t="shared" si="1"/>
        <v>21</v>
      </c>
      <c r="K29" s="18">
        <f t="shared" si="2"/>
        <v>21</v>
      </c>
      <c r="M29" s="1" t="str">
        <f t="shared" si="3"/>
        <v>● КРАСНЫЙ ФЛЭШ  с Пепельной Посыпкой</v>
      </c>
      <c r="N29" s="2">
        <f t="shared" si="4"/>
        <v>0</v>
      </c>
      <c r="O29" s="3">
        <f t="shared" si="5"/>
        <v>0</v>
      </c>
      <c r="P29" s="3">
        <f t="shared" si="6"/>
        <v>0</v>
      </c>
      <c r="Q29" s="3">
        <f t="shared" si="7"/>
        <v>0</v>
      </c>
      <c r="R29" s="3">
        <f t="shared" si="8"/>
        <v>0</v>
      </c>
      <c r="S29" s="4">
        <f t="shared" si="9"/>
        <v>0</v>
      </c>
    </row>
    <row r="30" spans="1:19" ht="15.75" x14ac:dyDescent="0.25">
      <c r="A30" s="62" t="s">
        <v>86</v>
      </c>
      <c r="B30" s="53" t="s">
        <v>19</v>
      </c>
      <c r="C30" s="48" t="s">
        <v>50</v>
      </c>
      <c r="D30" s="49">
        <v>480</v>
      </c>
      <c r="E30" s="50" t="s">
        <v>189</v>
      </c>
      <c r="F30" s="50" t="s">
        <v>239</v>
      </c>
      <c r="G30" s="51">
        <v>40.9</v>
      </c>
      <c r="H30" s="18" t="str">
        <f t="shared" si="0"/>
        <v>Кирпич лицевой пустотелый Красный флэш рустик с пепельной посыпкой ут.ст. 1 NF (0,480шт.) М-175 F-100_Б,С0000075153,РКЗ,480,250х120х65,М-175,40,9</v>
      </c>
      <c r="I30" s="18">
        <v>22</v>
      </c>
      <c r="J30" s="18">
        <f t="shared" si="1"/>
        <v>22</v>
      </c>
      <c r="K30" s="18">
        <f t="shared" si="2"/>
        <v>22</v>
      </c>
      <c r="M30" s="1" t="str">
        <f t="shared" si="3"/>
        <v>Кирпич лицевой пустотелый Красный флэш рустик с пепельной посыпкой ут.ст. 1 NF (0,480шт.) М-175 F-100_Б</v>
      </c>
      <c r="N30" s="2" t="str">
        <f t="shared" si="4"/>
        <v>С0000075153</v>
      </c>
      <c r="O30" s="3" t="str">
        <f t="shared" si="5"/>
        <v>РКЗ</v>
      </c>
      <c r="P30" s="3">
        <f t="shared" si="6"/>
        <v>480</v>
      </c>
      <c r="Q30" s="3" t="str">
        <f t="shared" si="7"/>
        <v>250х120х65</v>
      </c>
      <c r="R30" s="3" t="str">
        <f t="shared" si="8"/>
        <v>М-175</v>
      </c>
      <c r="S30" s="4">
        <f t="shared" si="9"/>
        <v>40.9</v>
      </c>
    </row>
    <row r="31" spans="1:19" ht="15.75" x14ac:dyDescent="0.25">
      <c r="A31" s="62" t="s">
        <v>88</v>
      </c>
      <c r="B31" s="53" t="s">
        <v>21</v>
      </c>
      <c r="C31" s="48" t="s">
        <v>50</v>
      </c>
      <c r="D31" s="49">
        <v>420</v>
      </c>
      <c r="E31" s="50" t="s">
        <v>189</v>
      </c>
      <c r="F31" s="50" t="s">
        <v>239</v>
      </c>
      <c r="G31" s="51">
        <v>40.9</v>
      </c>
      <c r="H31" s="18" t="str">
        <f t="shared" si="0"/>
        <v>Кирпич лицевой пустотелый Красный флэш рустик с пепельной посыпкой ут.ст. 1 NF М-175 F-100_Б,С0000074471,РКЗ,420,250х120х65,М-175,40,9</v>
      </c>
      <c r="I31" s="18">
        <v>23</v>
      </c>
      <c r="J31" s="18">
        <f t="shared" si="1"/>
        <v>23</v>
      </c>
      <c r="K31" s="18">
        <f t="shared" si="2"/>
        <v>23</v>
      </c>
      <c r="M31" s="1" t="str">
        <f t="shared" si="3"/>
        <v>Кирпич лицевой пустотелый Красный флэш рустик с пепельной посыпкой ут.ст. 1 NF М-175 F-100_Б</v>
      </c>
      <c r="N31" s="2" t="str">
        <f t="shared" si="4"/>
        <v>С0000074471</v>
      </c>
      <c r="O31" s="3" t="str">
        <f t="shared" si="5"/>
        <v>РКЗ</v>
      </c>
      <c r="P31" s="3">
        <f t="shared" si="6"/>
        <v>420</v>
      </c>
      <c r="Q31" s="3" t="str">
        <f t="shared" si="7"/>
        <v>250х120х65</v>
      </c>
      <c r="R31" s="3" t="str">
        <f t="shared" si="8"/>
        <v>М-175</v>
      </c>
      <c r="S31" s="4">
        <f t="shared" si="9"/>
        <v>40.9</v>
      </c>
    </row>
    <row r="32" spans="1:19" ht="15.75" x14ac:dyDescent="0.25">
      <c r="A32" s="62" t="s">
        <v>87</v>
      </c>
      <c r="B32" s="53" t="s">
        <v>20</v>
      </c>
      <c r="C32" s="48" t="s">
        <v>50</v>
      </c>
      <c r="D32" s="49">
        <v>480</v>
      </c>
      <c r="E32" s="50" t="s">
        <v>189</v>
      </c>
      <c r="F32" s="50" t="s">
        <v>239</v>
      </c>
      <c r="G32" s="51">
        <v>41.9</v>
      </c>
      <c r="H32" s="18" t="str">
        <f t="shared" si="0"/>
        <v>Кирпич лицевой пустотелый Красный флэш Ультра рустик с пепельной посыпкой ут.ст. 1 NF (0,480шт.) М-175 F-100_Б,С0000075154,РКЗ,480,250х120х65,М-175,41,9</v>
      </c>
      <c r="I32" s="18">
        <v>24</v>
      </c>
      <c r="J32" s="18">
        <f t="shared" si="1"/>
        <v>24</v>
      </c>
      <c r="K32" s="18">
        <f t="shared" si="2"/>
        <v>24</v>
      </c>
      <c r="M32" s="1" t="str">
        <f t="shared" si="3"/>
        <v>Кирпич лицевой пустотелый Красный флэш Ультра рустик с пепельной посыпкой ут.ст. 1 NF (0,480шт.) М-175 F-100_Б</v>
      </c>
      <c r="N32" s="2" t="str">
        <f t="shared" si="4"/>
        <v>С0000075154</v>
      </c>
      <c r="O32" s="3" t="str">
        <f t="shared" si="5"/>
        <v>РКЗ</v>
      </c>
      <c r="P32" s="3">
        <f t="shared" si="6"/>
        <v>480</v>
      </c>
      <c r="Q32" s="3" t="str">
        <f t="shared" si="7"/>
        <v>250х120х65</v>
      </c>
      <c r="R32" s="3" t="str">
        <f t="shared" si="8"/>
        <v>М-175</v>
      </c>
      <c r="S32" s="4">
        <f t="shared" si="9"/>
        <v>41.9</v>
      </c>
    </row>
    <row r="33" spans="1:19" ht="15.75" x14ac:dyDescent="0.25">
      <c r="A33" s="61" t="s">
        <v>258</v>
      </c>
      <c r="B33" s="41"/>
      <c r="C33" s="42"/>
      <c r="D33" s="43"/>
      <c r="E33" s="44"/>
      <c r="F33" s="44"/>
      <c r="G33" s="45"/>
      <c r="H33" s="97" t="str">
        <f t="shared" si="0"/>
        <v>● Коричневый,,,,,,</v>
      </c>
      <c r="I33" s="18">
        <v>25</v>
      </c>
      <c r="J33" s="18">
        <f t="shared" si="1"/>
        <v>25</v>
      </c>
      <c r="K33" s="18">
        <f t="shared" si="2"/>
        <v>25</v>
      </c>
      <c r="M33" s="1" t="str">
        <f t="shared" si="3"/>
        <v>● Коричневый</v>
      </c>
      <c r="N33" s="2">
        <f t="shared" si="4"/>
        <v>0</v>
      </c>
      <c r="O33" s="3">
        <f t="shared" si="5"/>
        <v>0</v>
      </c>
      <c r="P33" s="3">
        <f t="shared" si="6"/>
        <v>0</v>
      </c>
      <c r="Q33" s="3">
        <f t="shared" si="7"/>
        <v>0</v>
      </c>
      <c r="R33" s="3">
        <f t="shared" si="8"/>
        <v>0</v>
      </c>
      <c r="S33" s="4">
        <f t="shared" si="9"/>
        <v>0</v>
      </c>
    </row>
    <row r="34" spans="1:19" ht="15.75" x14ac:dyDescent="0.25">
      <c r="A34" s="46" t="s">
        <v>89</v>
      </c>
      <c r="B34" s="47" t="s">
        <v>22</v>
      </c>
      <c r="C34" s="48" t="s">
        <v>50</v>
      </c>
      <c r="D34" s="49">
        <v>480</v>
      </c>
      <c r="E34" s="50" t="s">
        <v>189</v>
      </c>
      <c r="F34" s="50" t="s">
        <v>239</v>
      </c>
      <c r="G34" s="51">
        <v>38.9</v>
      </c>
      <c r="H34" s="18" t="str">
        <f t="shared" si="0"/>
        <v>Кирпич лицевой пустотелый Коричневый ут.ст. 1 НФ (480 шт.) М-175 F-100_Б,С0000075043,РКЗ,480,250х120х65,М-175,38,9</v>
      </c>
      <c r="I34" s="18">
        <v>26</v>
      </c>
      <c r="J34" s="18">
        <f t="shared" si="1"/>
        <v>26</v>
      </c>
      <c r="K34" s="18">
        <f t="shared" si="2"/>
        <v>26</v>
      </c>
      <c r="M34" s="1" t="str">
        <f t="shared" si="3"/>
        <v>Кирпич лицевой пустотелый Коричневый ут.ст. 1 НФ (480 шт.) М-175 F-100_Б</v>
      </c>
      <c r="N34" s="2" t="str">
        <f t="shared" si="4"/>
        <v>С0000075043</v>
      </c>
      <c r="O34" s="3" t="str">
        <f t="shared" si="5"/>
        <v>РКЗ</v>
      </c>
      <c r="P34" s="3">
        <f t="shared" si="6"/>
        <v>480</v>
      </c>
      <c r="Q34" s="3" t="str">
        <f t="shared" si="7"/>
        <v>250х120х65</v>
      </c>
      <c r="R34" s="3" t="str">
        <f t="shared" si="8"/>
        <v>М-175</v>
      </c>
      <c r="S34" s="4">
        <f t="shared" si="9"/>
        <v>38.9</v>
      </c>
    </row>
    <row r="35" spans="1:19" ht="15.75" x14ac:dyDescent="0.25">
      <c r="A35" s="46" t="s">
        <v>90</v>
      </c>
      <c r="B35" s="47" t="s">
        <v>23</v>
      </c>
      <c r="C35" s="48" t="s">
        <v>50</v>
      </c>
      <c r="D35" s="49">
        <v>480</v>
      </c>
      <c r="E35" s="50" t="s">
        <v>189</v>
      </c>
      <c r="F35" s="50" t="s">
        <v>239</v>
      </c>
      <c r="G35" s="51">
        <v>38.9</v>
      </c>
      <c r="H35" s="18" t="str">
        <f t="shared" si="0"/>
        <v>Кирпич лицевой пустотелый Коричневый Рустик ут.ст. 1 НФ (480 шт.) М-175 F-100_Б,С0000075044,РКЗ,480,250х120х65,М-175,38,9</v>
      </c>
      <c r="I35" s="18">
        <v>27</v>
      </c>
      <c r="J35" s="18">
        <f t="shared" si="1"/>
        <v>27</v>
      </c>
      <c r="K35" s="18">
        <f t="shared" si="2"/>
        <v>27</v>
      </c>
      <c r="M35" s="1" t="str">
        <f t="shared" si="3"/>
        <v>Кирпич лицевой пустотелый Коричневый Рустик ут.ст. 1 НФ (480 шт.) М-175 F-100_Б</v>
      </c>
      <c r="N35" s="2" t="str">
        <f t="shared" si="4"/>
        <v>С0000075044</v>
      </c>
      <c r="O35" s="3" t="str">
        <f t="shared" si="5"/>
        <v>РКЗ</v>
      </c>
      <c r="P35" s="3">
        <f t="shared" si="6"/>
        <v>480</v>
      </c>
      <c r="Q35" s="3" t="str">
        <f t="shared" si="7"/>
        <v>250х120х65</v>
      </c>
      <c r="R35" s="3" t="str">
        <f t="shared" si="8"/>
        <v>М-175</v>
      </c>
      <c r="S35" s="4">
        <f t="shared" si="9"/>
        <v>38.9</v>
      </c>
    </row>
    <row r="36" spans="1:19" ht="15.75" x14ac:dyDescent="0.25">
      <c r="A36" s="46" t="s">
        <v>91</v>
      </c>
      <c r="B36" s="47" t="s">
        <v>24</v>
      </c>
      <c r="C36" s="48" t="s">
        <v>50</v>
      </c>
      <c r="D36" s="49">
        <v>420</v>
      </c>
      <c r="E36" s="50" t="s">
        <v>189</v>
      </c>
      <c r="F36" s="50" t="s">
        <v>239</v>
      </c>
      <c r="G36" s="51">
        <v>38.9</v>
      </c>
      <c r="H36" s="18" t="str">
        <f t="shared" si="0"/>
        <v>Кирпич лицевой пустотелый Коричневый ут.ст. 1 НФ М-175 F-100_Б,С0000067065,РКЗ,420,250х120х65,М-175,38,9</v>
      </c>
      <c r="I36" s="18">
        <v>28</v>
      </c>
      <c r="J36" s="18">
        <f t="shared" si="1"/>
        <v>28</v>
      </c>
      <c r="K36" s="18">
        <f t="shared" si="2"/>
        <v>28</v>
      </c>
      <c r="M36" s="1" t="str">
        <f t="shared" si="3"/>
        <v>Кирпич лицевой пустотелый Коричневый ут.ст. 1 НФ М-175 F-100_Б</v>
      </c>
      <c r="N36" s="2" t="str">
        <f t="shared" si="4"/>
        <v>С0000067065</v>
      </c>
      <c r="O36" s="3" t="str">
        <f t="shared" si="5"/>
        <v>РКЗ</v>
      </c>
      <c r="P36" s="3">
        <f t="shared" si="6"/>
        <v>420</v>
      </c>
      <c r="Q36" s="3" t="str">
        <f t="shared" si="7"/>
        <v>250х120х65</v>
      </c>
      <c r="R36" s="3" t="str">
        <f t="shared" si="8"/>
        <v>М-175</v>
      </c>
      <c r="S36" s="4">
        <f t="shared" si="9"/>
        <v>38.9</v>
      </c>
    </row>
    <row r="37" spans="1:19" ht="15.75" x14ac:dyDescent="0.25">
      <c r="A37" s="46" t="s">
        <v>92</v>
      </c>
      <c r="B37" s="47" t="s">
        <v>25</v>
      </c>
      <c r="C37" s="48" t="s">
        <v>50</v>
      </c>
      <c r="D37" s="49">
        <v>420</v>
      </c>
      <c r="E37" s="50" t="s">
        <v>189</v>
      </c>
      <c r="F37" s="50" t="s">
        <v>239</v>
      </c>
      <c r="G37" s="51">
        <v>38.9</v>
      </c>
      <c r="H37" s="18" t="str">
        <f t="shared" si="0"/>
        <v>Кирпич лицевой пустотелый Коричневый Рустик ут.ст. 1 НФ М-175 F-100_Б,С0000068523,РКЗ,420,250х120х65,М-175,38,9</v>
      </c>
      <c r="I37" s="18">
        <v>29</v>
      </c>
      <c r="J37" s="18">
        <f t="shared" si="1"/>
        <v>29</v>
      </c>
      <c r="K37" s="18">
        <f t="shared" si="2"/>
        <v>29</v>
      </c>
      <c r="M37" s="1" t="str">
        <f t="shared" si="3"/>
        <v>Кирпич лицевой пустотелый Коричневый Рустик ут.ст. 1 НФ М-175 F-100_Б</v>
      </c>
      <c r="N37" s="2" t="str">
        <f t="shared" si="4"/>
        <v>С0000068523</v>
      </c>
      <c r="O37" s="3" t="str">
        <f t="shared" si="5"/>
        <v>РКЗ</v>
      </c>
      <c r="P37" s="3">
        <f t="shared" si="6"/>
        <v>420</v>
      </c>
      <c r="Q37" s="3" t="str">
        <f t="shared" si="7"/>
        <v>250х120х65</v>
      </c>
      <c r="R37" s="3" t="str">
        <f t="shared" si="8"/>
        <v>М-175</v>
      </c>
      <c r="S37" s="4">
        <f t="shared" si="9"/>
        <v>38.9</v>
      </c>
    </row>
    <row r="38" spans="1:19" ht="15.75" x14ac:dyDescent="0.25">
      <c r="A38" s="61" t="s">
        <v>259</v>
      </c>
      <c r="B38" s="41"/>
      <c r="C38" s="42"/>
      <c r="D38" s="43"/>
      <c r="E38" s="44"/>
      <c r="F38" s="44"/>
      <c r="G38" s="45"/>
      <c r="H38" s="97" t="str">
        <f t="shared" si="0"/>
        <v>● Тёмно-коричневый,,,,,,</v>
      </c>
      <c r="I38" s="18">
        <v>30</v>
      </c>
      <c r="J38" s="18">
        <f t="shared" si="1"/>
        <v>30</v>
      </c>
      <c r="K38" s="18">
        <f t="shared" si="2"/>
        <v>30</v>
      </c>
      <c r="M38" s="1" t="str">
        <f t="shared" si="3"/>
        <v>● Тёмно-коричневый</v>
      </c>
      <c r="N38" s="2">
        <f t="shared" si="4"/>
        <v>0</v>
      </c>
      <c r="O38" s="3">
        <f t="shared" si="5"/>
        <v>0</v>
      </c>
      <c r="P38" s="3">
        <f t="shared" si="6"/>
        <v>0</v>
      </c>
      <c r="Q38" s="3">
        <f t="shared" si="7"/>
        <v>0</v>
      </c>
      <c r="R38" s="3">
        <f t="shared" si="8"/>
        <v>0</v>
      </c>
      <c r="S38" s="4">
        <f t="shared" si="9"/>
        <v>0</v>
      </c>
    </row>
    <row r="39" spans="1:19" ht="15.75" x14ac:dyDescent="0.25">
      <c r="A39" s="46" t="s">
        <v>93</v>
      </c>
      <c r="B39" s="47" t="s">
        <v>26</v>
      </c>
      <c r="C39" s="48" t="s">
        <v>50</v>
      </c>
      <c r="D39" s="49">
        <v>480</v>
      </c>
      <c r="E39" s="50" t="s">
        <v>189</v>
      </c>
      <c r="F39" s="50" t="s">
        <v>239</v>
      </c>
      <c r="G39" s="51">
        <v>46.9</v>
      </c>
      <c r="H39" s="18" t="str">
        <f t="shared" si="0"/>
        <v>Кирпич лицевой пустотелый Темно-коричневый ут.ст. 1NF (480 шт.) М-175 F-100_Б,С0000074912,РКЗ,480,250х120х65,М-175,46,9</v>
      </c>
      <c r="I39" s="18">
        <v>31</v>
      </c>
      <c r="J39" s="18">
        <f t="shared" si="1"/>
        <v>31</v>
      </c>
      <c r="K39" s="18">
        <f t="shared" si="2"/>
        <v>31</v>
      </c>
      <c r="M39" s="1" t="str">
        <f t="shared" si="3"/>
        <v>Кирпич лицевой пустотелый Темно-коричневый ут.ст. 1NF (480 шт.) М-175 F-100_Б</v>
      </c>
      <c r="N39" s="2" t="str">
        <f t="shared" si="4"/>
        <v>С0000074912</v>
      </c>
      <c r="O39" s="3" t="str">
        <f t="shared" si="5"/>
        <v>РКЗ</v>
      </c>
      <c r="P39" s="3">
        <f t="shared" si="6"/>
        <v>480</v>
      </c>
      <c r="Q39" s="3" t="str">
        <f t="shared" si="7"/>
        <v>250х120х65</v>
      </c>
      <c r="R39" s="3" t="str">
        <f t="shared" si="8"/>
        <v>М-175</v>
      </c>
      <c r="S39" s="4">
        <f t="shared" si="9"/>
        <v>46.9</v>
      </c>
    </row>
    <row r="40" spans="1:19" ht="15.75" x14ac:dyDescent="0.25">
      <c r="A40" s="46" t="s">
        <v>94</v>
      </c>
      <c r="B40" s="47" t="s">
        <v>27</v>
      </c>
      <c r="C40" s="48" t="s">
        <v>50</v>
      </c>
      <c r="D40" s="49">
        <v>480</v>
      </c>
      <c r="E40" s="50" t="s">
        <v>189</v>
      </c>
      <c r="F40" s="50" t="s">
        <v>239</v>
      </c>
      <c r="G40" s="51">
        <v>46.9</v>
      </c>
      <c r="H40" s="18" t="str">
        <f t="shared" si="0"/>
        <v>Кирпич лицевой пустотелый Темно-коричневый Рустик ут.ст. 1NF (480шт.) М-175 F-100_Б,С0000074913,РКЗ,480,250х120х65,М-175,46,9</v>
      </c>
      <c r="I40" s="18">
        <v>32</v>
      </c>
      <c r="J40" s="18">
        <f t="shared" si="1"/>
        <v>32</v>
      </c>
      <c r="K40" s="18">
        <f t="shared" si="2"/>
        <v>32</v>
      </c>
      <c r="M40" s="1" t="str">
        <f t="shared" si="3"/>
        <v>Кирпич лицевой пустотелый Темно-коричневый Рустик ут.ст. 1NF (480шт.) М-175 F-100_Б</v>
      </c>
      <c r="N40" s="2" t="str">
        <f t="shared" si="4"/>
        <v>С0000074913</v>
      </c>
      <c r="O40" s="3" t="str">
        <f t="shared" si="5"/>
        <v>РКЗ</v>
      </c>
      <c r="P40" s="3">
        <f t="shared" si="6"/>
        <v>480</v>
      </c>
      <c r="Q40" s="3" t="str">
        <f t="shared" si="7"/>
        <v>250х120х65</v>
      </c>
      <c r="R40" s="3" t="str">
        <f t="shared" si="8"/>
        <v>М-175</v>
      </c>
      <c r="S40" s="4">
        <f t="shared" si="9"/>
        <v>46.9</v>
      </c>
    </row>
    <row r="41" spans="1:19" ht="15.75" x14ac:dyDescent="0.25">
      <c r="A41" s="61" t="s">
        <v>260</v>
      </c>
      <c r="B41" s="41"/>
      <c r="C41" s="42"/>
      <c r="D41" s="43"/>
      <c r="E41" s="44"/>
      <c r="F41" s="44"/>
      <c r="G41" s="45"/>
      <c r="H41" s="97" t="str">
        <f t="shared" si="0"/>
        <v>● Кирпич лицевой пшеничный 1 NF,,,,,,</v>
      </c>
      <c r="I41" s="18">
        <v>33</v>
      </c>
      <c r="J41" s="18">
        <f t="shared" si="1"/>
        <v>33</v>
      </c>
      <c r="K41" s="18">
        <f t="shared" si="2"/>
        <v>33</v>
      </c>
      <c r="M41" s="1" t="str">
        <f t="shared" si="3"/>
        <v>● Кирпич лицевой пшеничный 1 NF</v>
      </c>
      <c r="N41" s="2">
        <f t="shared" si="4"/>
        <v>0</v>
      </c>
      <c r="O41" s="3">
        <f t="shared" si="5"/>
        <v>0</v>
      </c>
      <c r="P41" s="3">
        <f t="shared" si="6"/>
        <v>0</v>
      </c>
      <c r="Q41" s="3">
        <f t="shared" si="7"/>
        <v>0</v>
      </c>
      <c r="R41" s="3">
        <f t="shared" si="8"/>
        <v>0</v>
      </c>
      <c r="S41" s="4">
        <f t="shared" si="9"/>
        <v>0</v>
      </c>
    </row>
    <row r="42" spans="1:19" ht="15.75" x14ac:dyDescent="0.25">
      <c r="A42" s="46" t="s">
        <v>28</v>
      </c>
      <c r="B42" s="47" t="s">
        <v>29</v>
      </c>
      <c r="C42" s="48" t="s">
        <v>51</v>
      </c>
      <c r="D42" s="49">
        <v>480</v>
      </c>
      <c r="E42" s="50" t="s">
        <v>189</v>
      </c>
      <c r="F42" s="50" t="s">
        <v>239</v>
      </c>
      <c r="G42" s="51">
        <v>35.9</v>
      </c>
      <c r="H42" s="18" t="str">
        <f t="shared" si="0"/>
        <v>Кирпич лицевой пшеничный лиц.ст. 20мм 1НФ_ПК,С0000042125,ППКЗ,480,250х120х65,М-175,35,9</v>
      </c>
      <c r="I42" s="18">
        <v>34</v>
      </c>
      <c r="J42" s="18">
        <f t="shared" si="1"/>
        <v>34</v>
      </c>
      <c r="K42" s="18">
        <f t="shared" si="2"/>
        <v>34</v>
      </c>
      <c r="M42" s="1" t="str">
        <f t="shared" si="3"/>
        <v>Кирпич лицевой пшеничный лиц.ст. 20мм 1НФ_ПК</v>
      </c>
      <c r="N42" s="2" t="str">
        <f t="shared" si="4"/>
        <v>С0000042125</v>
      </c>
      <c r="O42" s="3" t="str">
        <f t="shared" si="5"/>
        <v>ППКЗ</v>
      </c>
      <c r="P42" s="3">
        <f t="shared" si="6"/>
        <v>480</v>
      </c>
      <c r="Q42" s="3" t="str">
        <f t="shared" si="7"/>
        <v>250х120х65</v>
      </c>
      <c r="R42" s="3" t="str">
        <f t="shared" si="8"/>
        <v>М-175</v>
      </c>
      <c r="S42" s="4">
        <f t="shared" si="9"/>
        <v>35.9</v>
      </c>
    </row>
    <row r="43" spans="1:19" ht="15.75" x14ac:dyDescent="0.25">
      <c r="A43" s="61" t="s">
        <v>261</v>
      </c>
      <c r="B43" s="41"/>
      <c r="C43" s="42"/>
      <c r="D43" s="43"/>
      <c r="E43" s="44"/>
      <c r="F43" s="44"/>
      <c r="G43" s="45"/>
      <c r="H43" s="97" t="str">
        <f t="shared" si="0"/>
        <v>● Кирпич лицевой Светло-коричневый 1 NF,,,,,,</v>
      </c>
      <c r="I43" s="18">
        <v>35</v>
      </c>
      <c r="J43" s="18">
        <f t="shared" si="1"/>
        <v>35</v>
      </c>
      <c r="K43" s="18">
        <f t="shared" si="2"/>
        <v>35</v>
      </c>
      <c r="M43" s="1" t="str">
        <f t="shared" si="3"/>
        <v>● Кирпич лицевой Светло-коричневый 1 NF</v>
      </c>
      <c r="N43" s="2">
        <f t="shared" si="4"/>
        <v>0</v>
      </c>
      <c r="O43" s="3">
        <f t="shared" si="5"/>
        <v>0</v>
      </c>
      <c r="P43" s="3">
        <f t="shared" si="6"/>
        <v>0</v>
      </c>
      <c r="Q43" s="3">
        <f t="shared" si="7"/>
        <v>0</v>
      </c>
      <c r="R43" s="3">
        <f t="shared" si="8"/>
        <v>0</v>
      </c>
      <c r="S43" s="4">
        <f t="shared" si="9"/>
        <v>0</v>
      </c>
    </row>
    <row r="44" spans="1:19" ht="15.75" x14ac:dyDescent="0.25">
      <c r="A44" s="46" t="s">
        <v>30</v>
      </c>
      <c r="B44" s="47" t="s">
        <v>31</v>
      </c>
      <c r="C44" s="48" t="s">
        <v>51</v>
      </c>
      <c r="D44" s="49">
        <v>480</v>
      </c>
      <c r="E44" s="50" t="s">
        <v>189</v>
      </c>
      <c r="F44" s="50" t="s">
        <v>239</v>
      </c>
      <c r="G44" s="51">
        <v>33.9</v>
      </c>
      <c r="H44" s="18" t="str">
        <f t="shared" si="0"/>
        <v>Кирпич лицевой Светло-коричневый лиц. ст. 20мм, 1 НФ_ПК,С0000061801,ППКЗ,480,250х120х65,М-175,33,9</v>
      </c>
      <c r="I44" s="18">
        <v>36</v>
      </c>
      <c r="J44" s="18">
        <f t="shared" si="1"/>
        <v>36</v>
      </c>
      <c r="K44" s="18">
        <f t="shared" si="2"/>
        <v>36</v>
      </c>
      <c r="M44" s="1" t="str">
        <f t="shared" si="3"/>
        <v>Кирпич лицевой Светло-коричневый лиц. ст. 20мм, 1 НФ_ПК</v>
      </c>
      <c r="N44" s="2" t="str">
        <f t="shared" si="4"/>
        <v>С0000061801</v>
      </c>
      <c r="O44" s="3" t="str">
        <f t="shared" si="5"/>
        <v>ППКЗ</v>
      </c>
      <c r="P44" s="3">
        <f t="shared" si="6"/>
        <v>480</v>
      </c>
      <c r="Q44" s="3" t="str">
        <f t="shared" si="7"/>
        <v>250х120х65</v>
      </c>
      <c r="R44" s="3" t="str">
        <f t="shared" si="8"/>
        <v>М-175</v>
      </c>
      <c r="S44" s="4">
        <f t="shared" si="9"/>
        <v>33.9</v>
      </c>
    </row>
    <row r="45" spans="1:19" ht="15.75" x14ac:dyDescent="0.25">
      <c r="A45" s="46" t="s">
        <v>32</v>
      </c>
      <c r="B45" s="47" t="s">
        <v>33</v>
      </c>
      <c r="C45" s="48" t="s">
        <v>51</v>
      </c>
      <c r="D45" s="49">
        <v>480</v>
      </c>
      <c r="E45" s="50" t="s">
        <v>189</v>
      </c>
      <c r="F45" s="50" t="s">
        <v>239</v>
      </c>
      <c r="G45" s="51">
        <v>33.9</v>
      </c>
      <c r="H45" s="18" t="str">
        <f t="shared" si="0"/>
        <v>Кирпич лицевой Светло-коричневый Рустик лиц. ст. 20мм, 1 НФ_ПК,С0000071922,ППКЗ,480,250х120х65,М-175,33,9</v>
      </c>
      <c r="I45" s="18">
        <v>37</v>
      </c>
      <c r="J45" s="18">
        <f t="shared" si="1"/>
        <v>37</v>
      </c>
      <c r="K45" s="18">
        <f t="shared" si="2"/>
        <v>37</v>
      </c>
      <c r="M45" s="1" t="str">
        <f t="shared" si="3"/>
        <v>Кирпич лицевой Светло-коричневый Рустик лиц. ст. 20мм, 1 НФ_ПК</v>
      </c>
      <c r="N45" s="2" t="str">
        <f t="shared" si="4"/>
        <v>С0000071922</v>
      </c>
      <c r="O45" s="3" t="str">
        <f t="shared" si="5"/>
        <v>ППКЗ</v>
      </c>
      <c r="P45" s="3">
        <f t="shared" si="6"/>
        <v>480</v>
      </c>
      <c r="Q45" s="3" t="str">
        <f t="shared" si="7"/>
        <v>250х120х65</v>
      </c>
      <c r="R45" s="3" t="str">
        <f t="shared" si="8"/>
        <v>М-175</v>
      </c>
      <c r="S45" s="4">
        <f t="shared" si="9"/>
        <v>33.9</v>
      </c>
    </row>
    <row r="46" spans="1:19" ht="15.75" x14ac:dyDescent="0.25">
      <c r="A46" s="61" t="s">
        <v>262</v>
      </c>
      <c r="B46" s="41"/>
      <c r="C46" s="42"/>
      <c r="D46" s="43"/>
      <c r="E46" s="44"/>
      <c r="F46" s="44"/>
      <c r="G46" s="45"/>
      <c r="H46" s="18" t="str">
        <f t="shared" si="0"/>
        <v>● Кирпич лицевой Светло-коричневый флэш 1 NF,,,,,,</v>
      </c>
      <c r="I46" s="18">
        <v>38</v>
      </c>
      <c r="J46" s="18">
        <f t="shared" si="1"/>
        <v>38</v>
      </c>
      <c r="K46" s="18">
        <f t="shared" si="2"/>
        <v>38</v>
      </c>
      <c r="M46" s="1" t="str">
        <f t="shared" si="3"/>
        <v>● Кирпич лицевой Светло-коричневый флэш 1 NF</v>
      </c>
      <c r="N46" s="2">
        <f t="shared" si="4"/>
        <v>0</v>
      </c>
      <c r="O46" s="3">
        <f t="shared" si="5"/>
        <v>0</v>
      </c>
      <c r="P46" s="3">
        <f t="shared" si="6"/>
        <v>0</v>
      </c>
      <c r="Q46" s="3">
        <f t="shared" si="7"/>
        <v>0</v>
      </c>
      <c r="R46" s="3">
        <f t="shared" si="8"/>
        <v>0</v>
      </c>
      <c r="S46" s="4">
        <f t="shared" si="9"/>
        <v>0</v>
      </c>
    </row>
    <row r="47" spans="1:19" ht="15.75" x14ac:dyDescent="0.25">
      <c r="A47" s="46" t="s">
        <v>34</v>
      </c>
      <c r="B47" s="47" t="s">
        <v>35</v>
      </c>
      <c r="C47" s="48" t="s">
        <v>51</v>
      </c>
      <c r="D47" s="49">
        <v>480</v>
      </c>
      <c r="E47" s="50" t="s">
        <v>189</v>
      </c>
      <c r="F47" s="50" t="s">
        <v>239</v>
      </c>
      <c r="G47" s="51">
        <v>42.9</v>
      </c>
      <c r="H47" s="18" t="str">
        <f t="shared" si="0"/>
        <v>Кирпич лицевой Светло-коричневый ФЛЭШ лиц. ст. 20мм, 1 НФ_ПК,С0000061803,ППКЗ,480,250х120х65,М-175,42,9</v>
      </c>
      <c r="I47" s="18">
        <v>39</v>
      </c>
      <c r="J47" s="18">
        <f t="shared" si="1"/>
        <v>39</v>
      </c>
      <c r="K47" s="18">
        <f t="shared" si="2"/>
        <v>39</v>
      </c>
      <c r="M47" s="1" t="str">
        <f t="shared" si="3"/>
        <v>Кирпич лицевой Светло-коричневый ФЛЭШ лиц. ст. 20мм, 1 НФ_ПК</v>
      </c>
      <c r="N47" s="2" t="str">
        <f t="shared" si="4"/>
        <v>С0000061803</v>
      </c>
      <c r="O47" s="3" t="str">
        <f t="shared" si="5"/>
        <v>ППКЗ</v>
      </c>
      <c r="P47" s="3">
        <f t="shared" si="6"/>
        <v>480</v>
      </c>
      <c r="Q47" s="3" t="str">
        <f t="shared" si="7"/>
        <v>250х120х65</v>
      </c>
      <c r="R47" s="3" t="str">
        <f t="shared" si="8"/>
        <v>М-175</v>
      </c>
      <c r="S47" s="4">
        <f t="shared" si="9"/>
        <v>42.9</v>
      </c>
    </row>
    <row r="48" spans="1:19" ht="15.75" x14ac:dyDescent="0.25">
      <c r="A48" s="46" t="s">
        <v>36</v>
      </c>
      <c r="B48" s="47" t="s">
        <v>37</v>
      </c>
      <c r="C48" s="48" t="s">
        <v>51</v>
      </c>
      <c r="D48" s="49">
        <v>480</v>
      </c>
      <c r="E48" s="50" t="s">
        <v>189</v>
      </c>
      <c r="F48" s="50" t="s">
        <v>239</v>
      </c>
      <c r="G48" s="51">
        <v>42.9</v>
      </c>
      <c r="H48" s="18" t="str">
        <f t="shared" si="0"/>
        <v>Кирпич лицевой Светло-коричневый ФЛЭШ Рустик лиц. ст. 20мм, 1 НФ_ПК,С0000071923,ППКЗ,480,250х120х65,М-175,42,9</v>
      </c>
      <c r="I48" s="18">
        <v>40</v>
      </c>
      <c r="J48" s="18">
        <f t="shared" si="1"/>
        <v>40</v>
      </c>
      <c r="K48" s="18">
        <f t="shared" si="2"/>
        <v>40</v>
      </c>
      <c r="M48" s="1" t="str">
        <f t="shared" si="3"/>
        <v>Кирпич лицевой Светло-коричневый ФЛЭШ Рустик лиц. ст. 20мм, 1 НФ_ПК</v>
      </c>
      <c r="N48" s="2" t="str">
        <f t="shared" si="4"/>
        <v>С0000071923</v>
      </c>
      <c r="O48" s="3" t="str">
        <f t="shared" si="5"/>
        <v>ППКЗ</v>
      </c>
      <c r="P48" s="3">
        <f t="shared" si="6"/>
        <v>480</v>
      </c>
      <c r="Q48" s="3" t="str">
        <f t="shared" si="7"/>
        <v>250х120х65</v>
      </c>
      <c r="R48" s="3" t="str">
        <f t="shared" si="8"/>
        <v>М-175</v>
      </c>
      <c r="S48" s="4">
        <f t="shared" si="9"/>
        <v>42.9</v>
      </c>
    </row>
    <row r="49" spans="1:19" ht="15.75" x14ac:dyDescent="0.25">
      <c r="A49" s="46" t="s">
        <v>38</v>
      </c>
      <c r="B49" s="47" t="s">
        <v>39</v>
      </c>
      <c r="C49" s="48" t="s">
        <v>51</v>
      </c>
      <c r="D49" s="49">
        <v>480</v>
      </c>
      <c r="E49" s="50" t="s">
        <v>189</v>
      </c>
      <c r="F49" s="50" t="s">
        <v>239</v>
      </c>
      <c r="G49" s="51">
        <v>44.9</v>
      </c>
      <c r="H49" s="18" t="str">
        <f t="shared" si="0"/>
        <v>Кирпич лицевой Светло-коричневый ФЛЭШ Ультра лиц. ст. 20мм, 1 НФ_ПК,С0000071906,ППКЗ,480,250х120х65,М-175,44,9</v>
      </c>
      <c r="I49" s="18">
        <v>41</v>
      </c>
      <c r="J49" s="18">
        <f t="shared" si="1"/>
        <v>41</v>
      </c>
      <c r="K49" s="18">
        <f t="shared" si="2"/>
        <v>41</v>
      </c>
      <c r="M49" s="1" t="str">
        <f t="shared" si="3"/>
        <v>Кирпич лицевой Светло-коричневый ФЛЭШ Ультра лиц. ст. 20мм, 1 НФ_ПК</v>
      </c>
      <c r="N49" s="2" t="str">
        <f t="shared" si="4"/>
        <v>С0000071906</v>
      </c>
      <c r="O49" s="3" t="str">
        <f t="shared" si="5"/>
        <v>ППКЗ</v>
      </c>
      <c r="P49" s="3">
        <f t="shared" si="6"/>
        <v>480</v>
      </c>
      <c r="Q49" s="3" t="str">
        <f t="shared" si="7"/>
        <v>250х120х65</v>
      </c>
      <c r="R49" s="3" t="str">
        <f t="shared" si="8"/>
        <v>М-175</v>
      </c>
      <c r="S49" s="4">
        <f t="shared" si="9"/>
        <v>44.9</v>
      </c>
    </row>
    <row r="50" spans="1:19" ht="15.75" x14ac:dyDescent="0.25">
      <c r="A50" s="46" t="s">
        <v>40</v>
      </c>
      <c r="B50" s="47" t="s">
        <v>41</v>
      </c>
      <c r="C50" s="48" t="s">
        <v>51</v>
      </c>
      <c r="D50" s="49">
        <v>480</v>
      </c>
      <c r="E50" s="50" t="s">
        <v>189</v>
      </c>
      <c r="F50" s="50" t="s">
        <v>239</v>
      </c>
      <c r="G50" s="51">
        <v>44.9</v>
      </c>
      <c r="H50" s="18" t="str">
        <f t="shared" si="0"/>
        <v>Кирпич лицевой Светло-коричневый ФЛЭШ Ультра Рустик лиц. ст. 20мм, 1 НФ_ПК,С0000071924,ППКЗ,480,250х120х65,М-175,44,9</v>
      </c>
      <c r="I50" s="18">
        <v>42</v>
      </c>
      <c r="J50" s="18">
        <f t="shared" si="1"/>
        <v>42</v>
      </c>
      <c r="K50" s="18">
        <f t="shared" si="2"/>
        <v>42</v>
      </c>
      <c r="M50" s="1" t="str">
        <f t="shared" si="3"/>
        <v>Кирпич лицевой Светло-коричневый ФЛЭШ Ультра Рустик лиц. ст. 20мм, 1 НФ_ПК</v>
      </c>
      <c r="N50" s="2" t="str">
        <f t="shared" si="4"/>
        <v>С0000071924</v>
      </c>
      <c r="O50" s="3" t="str">
        <f t="shared" si="5"/>
        <v>ППКЗ</v>
      </c>
      <c r="P50" s="3">
        <f t="shared" si="6"/>
        <v>480</v>
      </c>
      <c r="Q50" s="3" t="str">
        <f t="shared" si="7"/>
        <v>250х120х65</v>
      </c>
      <c r="R50" s="3" t="str">
        <f t="shared" si="8"/>
        <v>М-175</v>
      </c>
      <c r="S50" s="4">
        <f t="shared" si="9"/>
        <v>44.9</v>
      </c>
    </row>
    <row r="51" spans="1:19" ht="15.75" x14ac:dyDescent="0.25">
      <c r="A51" s="61" t="s">
        <v>263</v>
      </c>
      <c r="B51" s="41"/>
      <c r="C51" s="42"/>
      <c r="D51" s="43"/>
      <c r="E51" s="44"/>
      <c r="F51" s="44"/>
      <c r="G51" s="45"/>
      <c r="H51" s="18" t="str">
        <f t="shared" si="0"/>
        <v>● Кирпич лицевой Бежевый  1NF,,,,,,</v>
      </c>
      <c r="I51" s="18">
        <v>43</v>
      </c>
      <c r="J51" s="18">
        <f t="shared" si="1"/>
        <v>43</v>
      </c>
      <c r="K51" s="18">
        <f t="shared" si="2"/>
        <v>43</v>
      </c>
      <c r="M51" s="1" t="str">
        <f t="shared" si="3"/>
        <v>● Кирпич лицевой Бежевый  1NF</v>
      </c>
      <c r="N51" s="2">
        <f t="shared" si="4"/>
        <v>0</v>
      </c>
      <c r="O51" s="3">
        <f t="shared" si="5"/>
        <v>0</v>
      </c>
      <c r="P51" s="3">
        <f t="shared" si="6"/>
        <v>0</v>
      </c>
      <c r="Q51" s="3">
        <f t="shared" si="7"/>
        <v>0</v>
      </c>
      <c r="R51" s="3">
        <f t="shared" si="8"/>
        <v>0</v>
      </c>
      <c r="S51" s="4">
        <f t="shared" si="9"/>
        <v>0</v>
      </c>
    </row>
    <row r="52" spans="1:19" ht="15.75" x14ac:dyDescent="0.25">
      <c r="A52" s="46" t="s">
        <v>42</v>
      </c>
      <c r="B52" s="47" t="s">
        <v>43</v>
      </c>
      <c r="C52" s="48" t="s">
        <v>51</v>
      </c>
      <c r="D52" s="49">
        <v>480</v>
      </c>
      <c r="E52" s="50" t="s">
        <v>189</v>
      </c>
      <c r="F52" s="50" t="s">
        <v>239</v>
      </c>
      <c r="G52" s="51">
        <v>48.9</v>
      </c>
      <c r="H52" s="18" t="str">
        <f t="shared" si="0"/>
        <v>Кирпич лицевой Бежевый лиц. ст. 20мм, 1НФ_ПК,С0000061792,ППКЗ,480,250х120х65,М-175,48,9</v>
      </c>
      <c r="I52" s="18">
        <v>44</v>
      </c>
      <c r="J52" s="18">
        <f t="shared" si="1"/>
        <v>44</v>
      </c>
      <c r="K52" s="18">
        <f t="shared" si="2"/>
        <v>44</v>
      </c>
      <c r="M52" s="1" t="str">
        <f t="shared" si="3"/>
        <v>Кирпич лицевой Бежевый лиц. ст. 20мм, 1НФ_ПК</v>
      </c>
      <c r="N52" s="2" t="str">
        <f t="shared" si="4"/>
        <v>С0000061792</v>
      </c>
      <c r="O52" s="3" t="str">
        <f t="shared" si="5"/>
        <v>ППКЗ</v>
      </c>
      <c r="P52" s="3">
        <f t="shared" si="6"/>
        <v>480</v>
      </c>
      <c r="Q52" s="3" t="str">
        <f t="shared" si="7"/>
        <v>250х120х65</v>
      </c>
      <c r="R52" s="3" t="str">
        <f t="shared" si="8"/>
        <v>М-175</v>
      </c>
      <c r="S52" s="4">
        <f t="shared" si="9"/>
        <v>48.9</v>
      </c>
    </row>
    <row r="53" spans="1:19" ht="15.75" x14ac:dyDescent="0.25">
      <c r="A53" s="61" t="s">
        <v>264</v>
      </c>
      <c r="B53" s="41"/>
      <c r="C53" s="42"/>
      <c r="D53" s="43"/>
      <c r="E53" s="44"/>
      <c r="F53" s="44"/>
      <c r="G53" s="45"/>
      <c r="H53" s="18" t="str">
        <f t="shared" si="0"/>
        <v>● Кирпич лицевой Серый 1NF,,,,,,</v>
      </c>
      <c r="I53" s="18">
        <v>45</v>
      </c>
      <c r="J53" s="18">
        <f t="shared" si="1"/>
        <v>45</v>
      </c>
      <c r="K53" s="18">
        <f t="shared" si="2"/>
        <v>45</v>
      </c>
      <c r="M53" s="1" t="str">
        <f t="shared" si="3"/>
        <v>● Кирпич лицевой Серый 1NF</v>
      </c>
      <c r="N53" s="2">
        <f t="shared" si="4"/>
        <v>0</v>
      </c>
      <c r="O53" s="3">
        <f t="shared" si="5"/>
        <v>0</v>
      </c>
      <c r="P53" s="3">
        <f t="shared" si="6"/>
        <v>0</v>
      </c>
      <c r="Q53" s="3">
        <f t="shared" si="7"/>
        <v>0</v>
      </c>
      <c r="R53" s="3">
        <f t="shared" si="8"/>
        <v>0</v>
      </c>
      <c r="S53" s="4">
        <f t="shared" si="9"/>
        <v>0</v>
      </c>
    </row>
    <row r="54" spans="1:19" ht="15.75" x14ac:dyDescent="0.25">
      <c r="A54" s="46" t="s">
        <v>44</v>
      </c>
      <c r="B54" s="47" t="s">
        <v>45</v>
      </c>
      <c r="C54" s="48" t="s">
        <v>51</v>
      </c>
      <c r="D54" s="49">
        <v>480</v>
      </c>
      <c r="E54" s="50" t="s">
        <v>189</v>
      </c>
      <c r="F54" s="50" t="s">
        <v>239</v>
      </c>
      <c r="G54" s="51">
        <v>51.9</v>
      </c>
      <c r="H54" s="18" t="str">
        <f t="shared" si="0"/>
        <v>Кирпич лицевой серый лиц. ст. 20мм, 1НФ_ПК,С0000039517,ППКЗ,480,250х120х65,М-175,51,9</v>
      </c>
      <c r="I54" s="18">
        <v>46</v>
      </c>
      <c r="J54" s="18">
        <f t="shared" si="1"/>
        <v>46</v>
      </c>
      <c r="K54" s="18">
        <f t="shared" si="2"/>
        <v>46</v>
      </c>
      <c r="M54" s="1" t="str">
        <f t="shared" si="3"/>
        <v>Кирпич лицевой серый лиц. ст. 20мм, 1НФ_ПК</v>
      </c>
      <c r="N54" s="2" t="str">
        <f t="shared" si="4"/>
        <v>С0000039517</v>
      </c>
      <c r="O54" s="3" t="str">
        <f t="shared" si="5"/>
        <v>ППКЗ</v>
      </c>
      <c r="P54" s="3">
        <f t="shared" si="6"/>
        <v>480</v>
      </c>
      <c r="Q54" s="3" t="str">
        <f t="shared" si="7"/>
        <v>250х120х65</v>
      </c>
      <c r="R54" s="3" t="str">
        <f t="shared" si="8"/>
        <v>М-175</v>
      </c>
      <c r="S54" s="4">
        <f t="shared" si="9"/>
        <v>51.9</v>
      </c>
    </row>
    <row r="55" spans="1:19" ht="15.75" x14ac:dyDescent="0.25">
      <c r="A55" s="61" t="s">
        <v>265</v>
      </c>
      <c r="B55" s="41"/>
      <c r="C55" s="42"/>
      <c r="D55" s="43"/>
      <c r="E55" s="44"/>
      <c r="F55" s="44"/>
      <c r="G55" s="45"/>
      <c r="H55" s="18" t="str">
        <f t="shared" si="0"/>
        <v>● Кирпич лицевой Графитовый 1NF,,,,,,</v>
      </c>
      <c r="I55" s="18">
        <v>47</v>
      </c>
      <c r="J55" s="18">
        <f t="shared" si="1"/>
        <v>47</v>
      </c>
      <c r="K55" s="18">
        <f t="shared" si="2"/>
        <v>47</v>
      </c>
      <c r="M55" s="1" t="str">
        <f t="shared" si="3"/>
        <v>● Кирпич лицевой Графитовый 1NF</v>
      </c>
      <c r="N55" s="2">
        <f t="shared" si="4"/>
        <v>0</v>
      </c>
      <c r="O55" s="3">
        <f t="shared" si="5"/>
        <v>0</v>
      </c>
      <c r="P55" s="3">
        <f t="shared" si="6"/>
        <v>0</v>
      </c>
      <c r="Q55" s="3">
        <f t="shared" si="7"/>
        <v>0</v>
      </c>
      <c r="R55" s="3">
        <f t="shared" si="8"/>
        <v>0</v>
      </c>
      <c r="S55" s="4">
        <f t="shared" si="9"/>
        <v>0</v>
      </c>
    </row>
    <row r="56" spans="1:19" ht="15.75" x14ac:dyDescent="0.25">
      <c r="A56" s="46" t="s">
        <v>46</v>
      </c>
      <c r="B56" s="47" t="s">
        <v>47</v>
      </c>
      <c r="C56" s="48" t="s">
        <v>51</v>
      </c>
      <c r="D56" s="49">
        <v>480</v>
      </c>
      <c r="E56" s="50" t="s">
        <v>189</v>
      </c>
      <c r="F56" s="50" t="s">
        <v>239</v>
      </c>
      <c r="G56" s="51">
        <v>62.9</v>
      </c>
      <c r="H56" s="18" t="str">
        <f t="shared" si="0"/>
        <v>Кирпич лицевой графитовый лиц.ст. 20мм 1НФ_ПК,С0000069341,ППКЗ,480,250х120х65,М-175,62,9</v>
      </c>
      <c r="I56" s="18">
        <v>48</v>
      </c>
      <c r="J56" s="18">
        <f t="shared" si="1"/>
        <v>48</v>
      </c>
      <c r="K56" s="18">
        <f t="shared" si="2"/>
        <v>48</v>
      </c>
      <c r="M56" s="1" t="str">
        <f t="shared" si="3"/>
        <v>Кирпич лицевой графитовый лиц.ст. 20мм 1НФ_ПК</v>
      </c>
      <c r="N56" s="2" t="str">
        <f t="shared" si="4"/>
        <v>С0000069341</v>
      </c>
      <c r="O56" s="3" t="str">
        <f t="shared" si="5"/>
        <v>ППКЗ</v>
      </c>
      <c r="P56" s="3">
        <f t="shared" si="6"/>
        <v>480</v>
      </c>
      <c r="Q56" s="3" t="str">
        <f t="shared" si="7"/>
        <v>250х120х65</v>
      </c>
      <c r="R56" s="3" t="str">
        <f t="shared" si="8"/>
        <v>М-175</v>
      </c>
      <c r="S56" s="4">
        <f t="shared" si="9"/>
        <v>62.9</v>
      </c>
    </row>
    <row r="57" spans="1:19" ht="15.75" x14ac:dyDescent="0.25">
      <c r="A57" s="46" t="s">
        <v>48</v>
      </c>
      <c r="B57" s="47" t="s">
        <v>49</v>
      </c>
      <c r="C57" s="48" t="s">
        <v>51</v>
      </c>
      <c r="D57" s="49">
        <v>480</v>
      </c>
      <c r="E57" s="50" t="s">
        <v>189</v>
      </c>
      <c r="F57" s="50" t="s">
        <v>239</v>
      </c>
      <c r="G57" s="51">
        <v>62.9</v>
      </c>
      <c r="H57" s="18" t="str">
        <f t="shared" si="0"/>
        <v>Кирпич лицевой графитовый Рустик лиц.ст. 20мм 1НФ_ПК,С0000069343,ППКЗ,480,250х120х65,М-175,62,9</v>
      </c>
      <c r="I57" s="18">
        <v>49</v>
      </c>
      <c r="J57" s="18">
        <f t="shared" si="1"/>
        <v>49</v>
      </c>
      <c r="K57" s="18">
        <f t="shared" si="2"/>
        <v>49</v>
      </c>
      <c r="M57" s="1" t="str">
        <f t="shared" si="3"/>
        <v>Кирпич лицевой графитовый Рустик лиц.ст. 20мм 1НФ_ПК</v>
      </c>
      <c r="N57" s="2" t="str">
        <f t="shared" si="4"/>
        <v>С0000069343</v>
      </c>
      <c r="O57" s="3" t="str">
        <f t="shared" si="5"/>
        <v>ППКЗ</v>
      </c>
      <c r="P57" s="3">
        <f t="shared" si="6"/>
        <v>480</v>
      </c>
      <c r="Q57" s="3" t="str">
        <f t="shared" si="7"/>
        <v>250х120х65</v>
      </c>
      <c r="R57" s="3" t="str">
        <f t="shared" si="8"/>
        <v>М-175</v>
      </c>
      <c r="S57" s="4">
        <f t="shared" si="9"/>
        <v>62.9</v>
      </c>
    </row>
    <row r="58" spans="1:19" ht="15.75" x14ac:dyDescent="0.25">
      <c r="A58" s="35" t="s">
        <v>273</v>
      </c>
      <c r="B58" s="36">
        <v>1</v>
      </c>
      <c r="C58" s="37">
        <v>1</v>
      </c>
      <c r="D58" s="37">
        <v>1</v>
      </c>
      <c r="E58" s="38">
        <v>1</v>
      </c>
      <c r="F58" s="38">
        <v>1</v>
      </c>
      <c r="G58" s="39">
        <v>1</v>
      </c>
      <c r="H58" s="18" t="str">
        <f t="shared" si="0"/>
        <v xml:space="preserve"> Кирпич лицевой керамический полнотелый 1 NF,1,1,1,1,1,1</v>
      </c>
      <c r="I58" s="18">
        <v>50</v>
      </c>
      <c r="J58" s="18">
        <f t="shared" si="1"/>
        <v>50</v>
      </c>
      <c r="K58" s="18">
        <f t="shared" si="2"/>
        <v>50</v>
      </c>
      <c r="M58" s="1" t="str">
        <f t="shared" si="3"/>
        <v xml:space="preserve"> Кирпич лицевой керамический полнотелый 1 NF</v>
      </c>
      <c r="N58" s="2">
        <f t="shared" si="4"/>
        <v>1</v>
      </c>
      <c r="O58" s="3">
        <f t="shared" si="5"/>
        <v>1</v>
      </c>
      <c r="P58" s="3">
        <f t="shared" si="6"/>
        <v>1</v>
      </c>
      <c r="Q58" s="3">
        <f t="shared" si="7"/>
        <v>1</v>
      </c>
      <c r="R58" s="3">
        <f t="shared" si="8"/>
        <v>1</v>
      </c>
      <c r="S58" s="4">
        <f t="shared" si="9"/>
        <v>1</v>
      </c>
    </row>
    <row r="59" spans="1:19" ht="15.75" x14ac:dyDescent="0.25">
      <c r="A59" s="63" t="s">
        <v>253</v>
      </c>
      <c r="B59" s="64"/>
      <c r="C59" s="65"/>
      <c r="D59" s="66"/>
      <c r="E59" s="66"/>
      <c r="F59" s="66"/>
      <c r="G59" s="67"/>
      <c r="H59" s="18" t="str">
        <f t="shared" si="0"/>
        <v>● Красный,,,,,,</v>
      </c>
      <c r="I59" s="18">
        <v>51</v>
      </c>
      <c r="J59" s="18">
        <f t="shared" si="1"/>
        <v>51</v>
      </c>
      <c r="K59" s="18">
        <f t="shared" si="2"/>
        <v>51</v>
      </c>
      <c r="M59" s="1" t="str">
        <f t="shared" si="3"/>
        <v>● Красный</v>
      </c>
      <c r="N59" s="2">
        <f t="shared" si="4"/>
        <v>0</v>
      </c>
      <c r="O59" s="3">
        <f t="shared" si="5"/>
        <v>0</v>
      </c>
      <c r="P59" s="3">
        <f t="shared" si="6"/>
        <v>0</v>
      </c>
      <c r="Q59" s="3">
        <f t="shared" si="7"/>
        <v>0</v>
      </c>
      <c r="R59" s="3">
        <f t="shared" si="8"/>
        <v>0</v>
      </c>
      <c r="S59" s="4">
        <f t="shared" si="9"/>
        <v>0</v>
      </c>
    </row>
    <row r="60" spans="1:19" ht="15.75" x14ac:dyDescent="0.25">
      <c r="A60" s="68" t="s">
        <v>52</v>
      </c>
      <c r="B60" s="69" t="s">
        <v>53</v>
      </c>
      <c r="C60" s="48" t="s">
        <v>50</v>
      </c>
      <c r="D60" s="70">
        <v>240</v>
      </c>
      <c r="E60" s="50" t="s">
        <v>189</v>
      </c>
      <c r="F60" s="50" t="s">
        <v>240</v>
      </c>
      <c r="G60" s="51">
        <v>99.9</v>
      </c>
      <c r="H60" s="18" t="str">
        <f t="shared" si="0"/>
        <v>Кирпич лицевой полнотелый Красный 1NF М-400 F-50_Б,С0000050743,РКЗ,240,250х120х65,М-400,99,9</v>
      </c>
      <c r="I60" s="18">
        <v>52</v>
      </c>
      <c r="J60" s="18">
        <f t="shared" si="1"/>
        <v>52</v>
      </c>
      <c r="K60" s="18">
        <f t="shared" si="2"/>
        <v>52</v>
      </c>
      <c r="M60" s="1" t="str">
        <f t="shared" si="3"/>
        <v>Кирпич лицевой полнотелый Красный 1NF М-400 F-50_Б</v>
      </c>
      <c r="N60" s="2" t="str">
        <f t="shared" si="4"/>
        <v>С0000050743</v>
      </c>
      <c r="O60" s="3" t="str">
        <f t="shared" si="5"/>
        <v>РКЗ</v>
      </c>
      <c r="P60" s="3">
        <f t="shared" si="6"/>
        <v>240</v>
      </c>
      <c r="Q60" s="3" t="str">
        <f t="shared" si="7"/>
        <v>250х120х65</v>
      </c>
      <c r="R60" s="3" t="str">
        <f t="shared" si="8"/>
        <v>М-400</v>
      </c>
      <c r="S60" s="4">
        <f t="shared" si="9"/>
        <v>99.9</v>
      </c>
    </row>
    <row r="61" spans="1:19" ht="15.75" x14ac:dyDescent="0.25">
      <c r="A61" s="71" t="s">
        <v>54</v>
      </c>
      <c r="B61" s="69" t="s">
        <v>55</v>
      </c>
      <c r="C61" s="48" t="s">
        <v>50</v>
      </c>
      <c r="D61" s="70">
        <v>256</v>
      </c>
      <c r="E61" s="50" t="s">
        <v>189</v>
      </c>
      <c r="F61" s="50" t="s">
        <v>240</v>
      </c>
      <c r="G61" s="51">
        <v>109.9</v>
      </c>
      <c r="H61" s="18" t="str">
        <f t="shared" si="0"/>
        <v>Кирпич лицевой полнотелый Красный R-60 радиусный М-400 F-50_Б,С0000050744,РКЗ,256,250х120х65,М-400,109,9</v>
      </c>
      <c r="I61" s="18">
        <v>53</v>
      </c>
      <c r="J61" s="18">
        <f t="shared" si="1"/>
        <v>53</v>
      </c>
      <c r="K61" s="18">
        <f t="shared" si="2"/>
        <v>53</v>
      </c>
      <c r="M61" s="1" t="str">
        <f t="shared" si="3"/>
        <v>Кирпич лицевой полнотелый Красный R-60 радиусный М-400 F-50_Б</v>
      </c>
      <c r="N61" s="2" t="str">
        <f t="shared" si="4"/>
        <v>С0000050744</v>
      </c>
      <c r="O61" s="3" t="str">
        <f t="shared" si="5"/>
        <v>РКЗ</v>
      </c>
      <c r="P61" s="3">
        <f t="shared" si="6"/>
        <v>256</v>
      </c>
      <c r="Q61" s="3" t="str">
        <f t="shared" si="7"/>
        <v>250х120х65</v>
      </c>
      <c r="R61" s="3" t="str">
        <f t="shared" si="8"/>
        <v>М-400</v>
      </c>
      <c r="S61" s="4">
        <f t="shared" si="9"/>
        <v>109.9</v>
      </c>
    </row>
    <row r="62" spans="1:19" ht="15.75" x14ac:dyDescent="0.25">
      <c r="A62" s="63" t="s">
        <v>258</v>
      </c>
      <c r="B62" s="64"/>
      <c r="C62" s="65"/>
      <c r="D62" s="66"/>
      <c r="E62" s="66"/>
      <c r="F62" s="66"/>
      <c r="G62" s="67"/>
      <c r="H62" s="18" t="str">
        <f t="shared" si="0"/>
        <v>● Коричневый,,,,,,</v>
      </c>
      <c r="I62" s="18">
        <v>54</v>
      </c>
      <c r="J62" s="18">
        <f t="shared" si="1"/>
        <v>54</v>
      </c>
      <c r="K62" s="18">
        <f t="shared" si="2"/>
        <v>54</v>
      </c>
      <c r="M62" s="1" t="str">
        <f t="shared" si="3"/>
        <v>● Коричневый</v>
      </c>
      <c r="N62" s="2">
        <f t="shared" si="4"/>
        <v>0</v>
      </c>
      <c r="O62" s="3">
        <f t="shared" si="5"/>
        <v>0</v>
      </c>
      <c r="P62" s="3">
        <f t="shared" si="6"/>
        <v>0</v>
      </c>
      <c r="Q62" s="3">
        <f t="shared" si="7"/>
        <v>0</v>
      </c>
      <c r="R62" s="3">
        <f t="shared" si="8"/>
        <v>0</v>
      </c>
      <c r="S62" s="4">
        <f t="shared" si="9"/>
        <v>0</v>
      </c>
    </row>
    <row r="63" spans="1:19" ht="15.75" x14ac:dyDescent="0.25">
      <c r="A63" s="72" t="s">
        <v>56</v>
      </c>
      <c r="B63" s="69" t="s">
        <v>57</v>
      </c>
      <c r="C63" s="48" t="s">
        <v>50</v>
      </c>
      <c r="D63" s="70">
        <v>240</v>
      </c>
      <c r="E63" s="50" t="s">
        <v>189</v>
      </c>
      <c r="F63" s="50" t="s">
        <v>240</v>
      </c>
      <c r="G63" s="51">
        <v>107.9</v>
      </c>
      <c r="H63" s="18" t="str">
        <f t="shared" si="0"/>
        <v>Кирпич лицевой полнотелый Коричневый 1NF М-400 F-50_Б,С0000050745,РКЗ,240,250х120х65,М-400,107,9</v>
      </c>
      <c r="I63" s="18">
        <v>55</v>
      </c>
      <c r="J63" s="18">
        <f t="shared" si="1"/>
        <v>55</v>
      </c>
      <c r="K63" s="18">
        <f t="shared" si="2"/>
        <v>55</v>
      </c>
      <c r="M63" s="1" t="str">
        <f t="shared" si="3"/>
        <v>Кирпич лицевой полнотелый Коричневый 1NF М-400 F-50_Б</v>
      </c>
      <c r="N63" s="2" t="str">
        <f t="shared" si="4"/>
        <v>С0000050745</v>
      </c>
      <c r="O63" s="3" t="str">
        <f t="shared" si="5"/>
        <v>РКЗ</v>
      </c>
      <c r="P63" s="3">
        <f t="shared" si="6"/>
        <v>240</v>
      </c>
      <c r="Q63" s="3" t="str">
        <f t="shared" si="7"/>
        <v>250х120х65</v>
      </c>
      <c r="R63" s="3" t="str">
        <f t="shared" si="8"/>
        <v>М-400</v>
      </c>
      <c r="S63" s="4">
        <f t="shared" si="9"/>
        <v>107.9</v>
      </c>
    </row>
    <row r="64" spans="1:19" ht="15.75" x14ac:dyDescent="0.25">
      <c r="A64" s="72" t="s">
        <v>58</v>
      </c>
      <c r="B64" s="69" t="s">
        <v>59</v>
      </c>
      <c r="C64" s="48" t="s">
        <v>50</v>
      </c>
      <c r="D64" s="70">
        <v>256</v>
      </c>
      <c r="E64" s="50" t="s">
        <v>189</v>
      </c>
      <c r="F64" s="50" t="s">
        <v>240</v>
      </c>
      <c r="G64" s="51">
        <v>117.9</v>
      </c>
      <c r="H64" s="18" t="str">
        <f t="shared" si="0"/>
        <v>Кирпич лицевой полнотелый Коричневый R-60 радиусный М-400 F-50_Б,С0000051384,РКЗ,256,250х120х65,М-400,117,9</v>
      </c>
      <c r="I64" s="18">
        <v>56</v>
      </c>
      <c r="J64" s="18">
        <f t="shared" si="1"/>
        <v>56</v>
      </c>
      <c r="K64" s="18">
        <f t="shared" si="2"/>
        <v>56</v>
      </c>
      <c r="M64" s="1" t="str">
        <f t="shared" si="3"/>
        <v>Кирпич лицевой полнотелый Коричневый R-60 радиусный М-400 F-50_Б</v>
      </c>
      <c r="N64" s="2" t="str">
        <f t="shared" si="4"/>
        <v>С0000051384</v>
      </c>
      <c r="O64" s="3" t="str">
        <f t="shared" si="5"/>
        <v>РКЗ</v>
      </c>
      <c r="P64" s="3">
        <f t="shared" si="6"/>
        <v>256</v>
      </c>
      <c r="Q64" s="3" t="str">
        <f t="shared" si="7"/>
        <v>250х120х65</v>
      </c>
      <c r="R64" s="3" t="str">
        <f t="shared" si="8"/>
        <v>М-400</v>
      </c>
      <c r="S64" s="4">
        <f t="shared" si="9"/>
        <v>117.9</v>
      </c>
    </row>
    <row r="65" spans="1:19" ht="15.75" x14ac:dyDescent="0.25">
      <c r="A65" s="63" t="s">
        <v>266</v>
      </c>
      <c r="B65" s="64"/>
      <c r="C65" s="65"/>
      <c r="D65" s="66"/>
      <c r="E65" s="66"/>
      <c r="F65" s="66"/>
      <c r="G65" s="67"/>
      <c r="H65" s="18" t="str">
        <f t="shared" si="0"/>
        <v>● Красный Флэш,,,,,,</v>
      </c>
      <c r="I65" s="18">
        <v>57</v>
      </c>
      <c r="J65" s="18">
        <f t="shared" si="1"/>
        <v>57</v>
      </c>
      <c r="K65" s="18">
        <f t="shared" si="2"/>
        <v>57</v>
      </c>
      <c r="M65" s="1" t="str">
        <f t="shared" si="3"/>
        <v>● Красный Флэш</v>
      </c>
      <c r="N65" s="2">
        <f t="shared" si="4"/>
        <v>0</v>
      </c>
      <c r="O65" s="3">
        <f t="shared" si="5"/>
        <v>0</v>
      </c>
      <c r="P65" s="3">
        <f t="shared" si="6"/>
        <v>0</v>
      </c>
      <c r="Q65" s="3">
        <f t="shared" si="7"/>
        <v>0</v>
      </c>
      <c r="R65" s="3">
        <f t="shared" si="8"/>
        <v>0</v>
      </c>
      <c r="S65" s="4">
        <f t="shared" si="9"/>
        <v>0</v>
      </c>
    </row>
    <row r="66" spans="1:19" ht="15.75" x14ac:dyDescent="0.25">
      <c r="A66" s="72" t="s">
        <v>60</v>
      </c>
      <c r="B66" s="69" t="s">
        <v>61</v>
      </c>
      <c r="C66" s="48" t="s">
        <v>50</v>
      </c>
      <c r="D66" s="70">
        <v>240</v>
      </c>
      <c r="E66" s="50" t="s">
        <v>189</v>
      </c>
      <c r="F66" s="50" t="s">
        <v>240</v>
      </c>
      <c r="G66" s="51">
        <v>99.9</v>
      </c>
      <c r="H66" s="18" t="str">
        <f t="shared" si="0"/>
        <v>Кирпич лицевой полнотелый Красный флэш 1NF М-400 F-50 _Б С0000045329,С0000045329,РКЗ,240,250х120х65,М-400,99,9</v>
      </c>
      <c r="I66" s="18">
        <v>58</v>
      </c>
      <c r="J66" s="18">
        <f t="shared" si="1"/>
        <v>58</v>
      </c>
      <c r="K66" s="18">
        <f t="shared" si="2"/>
        <v>58</v>
      </c>
      <c r="M66" s="1" t="str">
        <f t="shared" si="3"/>
        <v>Кирпич лицевой полнотелый Красный флэш 1NF М-400 F-50 _Б С0000045329</v>
      </c>
      <c r="N66" s="2" t="str">
        <f t="shared" si="4"/>
        <v>С0000045329</v>
      </c>
      <c r="O66" s="3" t="str">
        <f t="shared" si="5"/>
        <v>РКЗ</v>
      </c>
      <c r="P66" s="3">
        <f t="shared" si="6"/>
        <v>240</v>
      </c>
      <c r="Q66" s="3" t="str">
        <f t="shared" si="7"/>
        <v>250х120х65</v>
      </c>
      <c r="R66" s="3" t="str">
        <f t="shared" si="8"/>
        <v>М-400</v>
      </c>
      <c r="S66" s="4">
        <f t="shared" si="9"/>
        <v>99.9</v>
      </c>
    </row>
    <row r="67" spans="1:19" ht="15.75" x14ac:dyDescent="0.25">
      <c r="A67" s="72" t="s">
        <v>62</v>
      </c>
      <c r="B67" s="69" t="s">
        <v>63</v>
      </c>
      <c r="C67" s="48" t="s">
        <v>50</v>
      </c>
      <c r="D67" s="70">
        <v>240</v>
      </c>
      <c r="E67" s="50" t="s">
        <v>189</v>
      </c>
      <c r="F67" s="50" t="s">
        <v>240</v>
      </c>
      <c r="G67" s="51">
        <v>99.9</v>
      </c>
      <c r="H67" s="18" t="str">
        <f t="shared" si="0"/>
        <v>Кирпич лицевой полнотелый Красный флэш рустик 1NF М-400 F-50 _Б,С0000075462,РКЗ,240,250х120х65,М-400,99,9</v>
      </c>
      <c r="I67" s="18">
        <v>59</v>
      </c>
      <c r="J67" s="18">
        <f t="shared" si="1"/>
        <v>59</v>
      </c>
      <c r="K67" s="18">
        <f t="shared" si="2"/>
        <v>59</v>
      </c>
      <c r="M67" s="1" t="str">
        <f t="shared" si="3"/>
        <v>Кирпич лицевой полнотелый Красный флэш рустик 1NF М-400 F-50 _Б</v>
      </c>
      <c r="N67" s="2" t="str">
        <f t="shared" si="4"/>
        <v>С0000075462</v>
      </c>
      <c r="O67" s="3" t="str">
        <f t="shared" si="5"/>
        <v>РКЗ</v>
      </c>
      <c r="P67" s="3">
        <f t="shared" si="6"/>
        <v>240</v>
      </c>
      <c r="Q67" s="3" t="str">
        <f t="shared" si="7"/>
        <v>250х120х65</v>
      </c>
      <c r="R67" s="3" t="str">
        <f t="shared" si="8"/>
        <v>М-400</v>
      </c>
      <c r="S67" s="4">
        <f t="shared" si="9"/>
        <v>99.9</v>
      </c>
    </row>
    <row r="68" spans="1:19" ht="15.75" x14ac:dyDescent="0.25">
      <c r="A68" s="72" t="s">
        <v>64</v>
      </c>
      <c r="B68" s="69" t="s">
        <v>65</v>
      </c>
      <c r="C68" s="48" t="s">
        <v>50</v>
      </c>
      <c r="D68" s="70">
        <v>256</v>
      </c>
      <c r="E68" s="50" t="s">
        <v>189</v>
      </c>
      <c r="F68" s="50" t="s">
        <v>240</v>
      </c>
      <c r="G68" s="51">
        <v>109.9</v>
      </c>
      <c r="H68" s="18" t="str">
        <f t="shared" si="0"/>
        <v>Кирпич лицевой полнотелый Красный флэш R-60 радиусный 1NF М-400 F-100 _Б,С0000058545,РКЗ,256,250х120х65,М-400,109,9</v>
      </c>
      <c r="I68" s="18">
        <v>60</v>
      </c>
      <c r="J68" s="18">
        <f t="shared" si="1"/>
        <v>60</v>
      </c>
      <c r="K68" s="18">
        <f t="shared" si="2"/>
        <v>60</v>
      </c>
      <c r="M68" s="1" t="str">
        <f t="shared" si="3"/>
        <v>Кирпич лицевой полнотелый Красный флэш R-60 радиусный 1NF М-400 F-100 _Б</v>
      </c>
      <c r="N68" s="2" t="str">
        <f t="shared" si="4"/>
        <v>С0000058545</v>
      </c>
      <c r="O68" s="3" t="str">
        <f t="shared" si="5"/>
        <v>РКЗ</v>
      </c>
      <c r="P68" s="3">
        <f t="shared" si="6"/>
        <v>256</v>
      </c>
      <c r="Q68" s="3" t="str">
        <f t="shared" si="7"/>
        <v>250х120х65</v>
      </c>
      <c r="R68" s="3" t="str">
        <f t="shared" si="8"/>
        <v>М-400</v>
      </c>
      <c r="S68" s="4">
        <f t="shared" si="9"/>
        <v>109.9</v>
      </c>
    </row>
    <row r="69" spans="1:19" ht="15.75" x14ac:dyDescent="0.25">
      <c r="A69" s="61" t="s">
        <v>262</v>
      </c>
      <c r="B69" s="64"/>
      <c r="C69" s="65"/>
      <c r="D69" s="66"/>
      <c r="E69" s="66"/>
      <c r="F69" s="66"/>
      <c r="G69" s="67"/>
      <c r="H69" s="18" t="str">
        <f t="shared" si="0"/>
        <v>● Кирпич лицевой Светло-коричневый флэш 1 NF,,,,,,</v>
      </c>
      <c r="I69" s="18">
        <v>61</v>
      </c>
      <c r="J69" s="18">
        <f t="shared" si="1"/>
        <v>61</v>
      </c>
      <c r="K69" s="18">
        <f t="shared" si="2"/>
        <v>61</v>
      </c>
      <c r="M69" s="1" t="str">
        <f t="shared" si="3"/>
        <v>● Кирпич лицевой Светло-коричневый флэш 1 NF</v>
      </c>
      <c r="N69" s="2">
        <f t="shared" si="4"/>
        <v>0</v>
      </c>
      <c r="O69" s="3">
        <f t="shared" si="5"/>
        <v>0</v>
      </c>
      <c r="P69" s="3">
        <f t="shared" si="6"/>
        <v>0</v>
      </c>
      <c r="Q69" s="3">
        <f t="shared" si="7"/>
        <v>0</v>
      </c>
      <c r="R69" s="3">
        <f t="shared" si="8"/>
        <v>0</v>
      </c>
      <c r="S69" s="4">
        <f t="shared" si="9"/>
        <v>0</v>
      </c>
    </row>
    <row r="70" spans="1:19" ht="15.75" x14ac:dyDescent="0.25">
      <c r="A70" s="73" t="s">
        <v>66</v>
      </c>
      <c r="B70" s="74" t="s">
        <v>67</v>
      </c>
      <c r="C70" s="48" t="s">
        <v>51</v>
      </c>
      <c r="D70" s="75">
        <v>336</v>
      </c>
      <c r="E70" s="50" t="s">
        <v>189</v>
      </c>
      <c r="F70" s="50" t="s">
        <v>240</v>
      </c>
      <c r="G70" s="51">
        <v>129</v>
      </c>
      <c r="H70" s="18" t="str">
        <f t="shared" si="0"/>
        <v>Кирпич лицевой полнотелый Светло-коричневый ФЛЭШ пуст.13% 1 НФ,С0000074612,ППКЗ,336,250х120х65,М-400,129</v>
      </c>
      <c r="I70" s="18">
        <v>62</v>
      </c>
      <c r="J70" s="18">
        <f t="shared" si="1"/>
        <v>62</v>
      </c>
      <c r="K70" s="18">
        <f t="shared" si="2"/>
        <v>62</v>
      </c>
      <c r="M70" s="1" t="str">
        <f t="shared" si="3"/>
        <v>Кирпич лицевой полнотелый Светло-коричневый ФЛЭШ пуст.13% 1 НФ</v>
      </c>
      <c r="N70" s="2" t="str">
        <f t="shared" si="4"/>
        <v>С0000074612</v>
      </c>
      <c r="O70" s="3" t="str">
        <f t="shared" si="5"/>
        <v>ППКЗ</v>
      </c>
      <c r="P70" s="3">
        <f t="shared" si="6"/>
        <v>336</v>
      </c>
      <c r="Q70" s="3" t="str">
        <f t="shared" si="7"/>
        <v>250х120х65</v>
      </c>
      <c r="R70" s="3" t="str">
        <f t="shared" si="8"/>
        <v>М-400</v>
      </c>
      <c r="S70" s="4">
        <f t="shared" si="9"/>
        <v>129</v>
      </c>
    </row>
    <row r="71" spans="1:19" ht="15.75" x14ac:dyDescent="0.25">
      <c r="A71" s="61" t="s">
        <v>265</v>
      </c>
      <c r="B71" s="64"/>
      <c r="C71" s="65"/>
      <c r="D71" s="66"/>
      <c r="E71" s="66"/>
      <c r="F71" s="66"/>
      <c r="G71" s="67"/>
      <c r="H71" s="18" t="str">
        <f t="shared" si="0"/>
        <v>● Кирпич лицевой Графитовый 1NF,,,,,,</v>
      </c>
      <c r="I71" s="18">
        <v>63</v>
      </c>
      <c r="J71" s="18">
        <f t="shared" si="1"/>
        <v>63</v>
      </c>
      <c r="K71" s="18">
        <f t="shared" si="2"/>
        <v>63</v>
      </c>
      <c r="M71" s="1" t="str">
        <f t="shared" si="3"/>
        <v>● Кирпич лицевой Графитовый 1NF</v>
      </c>
      <c r="N71" s="2">
        <f t="shared" si="4"/>
        <v>0</v>
      </c>
      <c r="O71" s="3">
        <f t="shared" si="5"/>
        <v>0</v>
      </c>
      <c r="P71" s="3">
        <f t="shared" si="6"/>
        <v>0</v>
      </c>
      <c r="Q71" s="3">
        <f t="shared" si="7"/>
        <v>0</v>
      </c>
      <c r="R71" s="3">
        <f t="shared" si="8"/>
        <v>0</v>
      </c>
      <c r="S71" s="4">
        <f t="shared" si="9"/>
        <v>0</v>
      </c>
    </row>
    <row r="72" spans="1:19" ht="15.75" x14ac:dyDescent="0.25">
      <c r="A72" s="76" t="s">
        <v>68</v>
      </c>
      <c r="B72" s="77" t="s">
        <v>69</v>
      </c>
      <c r="C72" s="78" t="s">
        <v>51</v>
      </c>
      <c r="D72" s="50">
        <v>336</v>
      </c>
      <c r="E72" s="50" t="s">
        <v>189</v>
      </c>
      <c r="F72" s="50" t="s">
        <v>240</v>
      </c>
      <c r="G72" s="51">
        <v>139</v>
      </c>
      <c r="H72" s="18" t="str">
        <f t="shared" si="0"/>
        <v>Кирпич лицевой полнотелый графитовый пуст.13% 1 НФ_ПК,С0000074797,ППКЗ,336,250х120х65,М-400,139</v>
      </c>
      <c r="I72" s="18">
        <v>64</v>
      </c>
      <c r="J72" s="18">
        <f t="shared" si="1"/>
        <v>64</v>
      </c>
      <c r="K72" s="18">
        <f t="shared" si="2"/>
        <v>64</v>
      </c>
      <c r="M72" s="1" t="str">
        <f t="shared" si="3"/>
        <v>Кирпич лицевой полнотелый графитовый пуст.13% 1 НФ_ПК</v>
      </c>
      <c r="N72" s="2" t="str">
        <f t="shared" si="4"/>
        <v>С0000074797</v>
      </c>
      <c r="O72" s="3" t="str">
        <f t="shared" si="5"/>
        <v>ППКЗ</v>
      </c>
      <c r="P72" s="3">
        <f t="shared" si="6"/>
        <v>336</v>
      </c>
      <c r="Q72" s="3" t="str">
        <f t="shared" si="7"/>
        <v>250х120х65</v>
      </c>
      <c r="R72" s="3" t="str">
        <f t="shared" si="8"/>
        <v>М-400</v>
      </c>
      <c r="S72" s="4">
        <f t="shared" si="9"/>
        <v>139</v>
      </c>
    </row>
    <row r="73" spans="1:19" ht="15.75" x14ac:dyDescent="0.25">
      <c r="A73" s="35" t="s">
        <v>274</v>
      </c>
      <c r="B73" s="36">
        <v>1</v>
      </c>
      <c r="C73" s="37">
        <v>1</v>
      </c>
      <c r="D73" s="37">
        <v>1</v>
      </c>
      <c r="E73" s="38">
        <v>1</v>
      </c>
      <c r="F73" s="38">
        <v>1</v>
      </c>
      <c r="G73" s="39">
        <v>1</v>
      </c>
      <c r="H73" s="18" t="str">
        <f t="shared" si="0"/>
        <v xml:space="preserve"> Клинкер фасадный пустотелый 0,71 NF,1,1,1,1,1,1</v>
      </c>
      <c r="I73" s="18">
        <v>65</v>
      </c>
      <c r="J73" s="18">
        <f t="shared" si="1"/>
        <v>65</v>
      </c>
      <c r="K73" s="18">
        <f t="shared" si="2"/>
        <v>65</v>
      </c>
      <c r="M73" s="1" t="str">
        <f t="shared" si="3"/>
        <v xml:space="preserve"> Клинкер фасадный пустотелый 0,71 NF</v>
      </c>
      <c r="N73" s="2">
        <f t="shared" si="4"/>
        <v>1</v>
      </c>
      <c r="O73" s="3">
        <f t="shared" si="5"/>
        <v>1</v>
      </c>
      <c r="P73" s="3">
        <f t="shared" si="6"/>
        <v>1</v>
      </c>
      <c r="Q73" s="3">
        <f t="shared" si="7"/>
        <v>1</v>
      </c>
      <c r="R73" s="3">
        <f t="shared" si="8"/>
        <v>1</v>
      </c>
      <c r="S73" s="4">
        <f t="shared" si="9"/>
        <v>1</v>
      </c>
    </row>
    <row r="74" spans="1:19" ht="15.75" x14ac:dyDescent="0.25">
      <c r="A74" s="79" t="s">
        <v>267</v>
      </c>
      <c r="B74" s="80"/>
      <c r="C74" s="67"/>
      <c r="D74" s="81"/>
      <c r="E74" s="81"/>
      <c r="F74" s="81"/>
      <c r="G74" s="67"/>
      <c r="H74" s="18" t="str">
        <f t="shared" ref="H74:H137" si="10">CONCATENATE(A74,",",B74,",",C74,",",D74,",",E74,",",F74,",",G74)</f>
        <v>● КОЛЛЕКЦИЯ «КЛАССИКА» (Поверхность: гладкий, береста),,,,,,</v>
      </c>
      <c r="I74" s="18">
        <v>66</v>
      </c>
      <c r="J74" s="18">
        <f t="shared" ref="J74:J137" si="11">IF(ISNUMBER(SEARCH($J$2,H74)),I74,"")</f>
        <v>66</v>
      </c>
      <c r="K74" s="18">
        <f t="shared" ref="K74:K137" si="12">IFERROR(SMALL($J$9:$J$144,I74),"")</f>
        <v>66</v>
      </c>
      <c r="M74" s="1" t="str">
        <f t="shared" si="3"/>
        <v>● КОЛЛЕКЦИЯ «КЛАССИКА» (Поверхность: гладкий, береста)</v>
      </c>
      <c r="N74" s="2">
        <f t="shared" si="4"/>
        <v>0</v>
      </c>
      <c r="O74" s="3">
        <f t="shared" si="5"/>
        <v>0</v>
      </c>
      <c r="P74" s="3">
        <f t="shared" si="6"/>
        <v>0</v>
      </c>
      <c r="Q74" s="3">
        <f t="shared" si="7"/>
        <v>0</v>
      </c>
      <c r="R74" s="3">
        <f t="shared" si="8"/>
        <v>0</v>
      </c>
      <c r="S74" s="4">
        <f t="shared" si="9"/>
        <v>0</v>
      </c>
    </row>
    <row r="75" spans="1:19" ht="15.75" x14ac:dyDescent="0.25">
      <c r="A75" s="82" t="s">
        <v>95</v>
      </c>
      <c r="B75" s="83" t="s">
        <v>96</v>
      </c>
      <c r="C75" s="78" t="s">
        <v>159</v>
      </c>
      <c r="D75" s="84">
        <v>480</v>
      </c>
      <c r="E75" s="70" t="s">
        <v>188</v>
      </c>
      <c r="F75" s="70" t="s">
        <v>241</v>
      </c>
      <c r="G75" s="51">
        <v>61.9</v>
      </c>
      <c r="H75" s="18" t="str">
        <f t="shared" si="10"/>
        <v>Клинкер ФАСАДНЫЙ коричневый "Мюнхен" 0,71 NF (480шт.) М-300 ,С0000036810,НКЗ,480,250х85х65,М-300,61,9</v>
      </c>
      <c r="I75" s="18">
        <v>67</v>
      </c>
      <c r="J75" s="18">
        <f t="shared" si="11"/>
        <v>67</v>
      </c>
      <c r="K75" s="18">
        <f t="shared" si="12"/>
        <v>67</v>
      </c>
      <c r="M75" s="1" t="str">
        <f t="shared" ref="M75:M138" si="13">IFERROR(INDEX($A$9:$K$144,$K75,1),"")</f>
        <v xml:space="preserve">Клинкер ФАСАДНЫЙ коричневый "Мюнхен" 0,71 NF (480шт.) М-300 </v>
      </c>
      <c r="N75" s="2" t="str">
        <f t="shared" ref="N75:N138" si="14">IFERROR(INDEX($A$9:$K$144,$K75,2),"")</f>
        <v>С0000036810</v>
      </c>
      <c r="O75" s="3" t="str">
        <f t="shared" ref="O75:O138" si="15">IFERROR(INDEX($A$9:$K$144,$K75,3),"")</f>
        <v>НКЗ</v>
      </c>
      <c r="P75" s="3">
        <f t="shared" ref="P75:P138" si="16">IFERROR(INDEX($A$9:$K$144,$K75,4),"")</f>
        <v>480</v>
      </c>
      <c r="Q75" s="3" t="str">
        <f t="shared" ref="Q75:Q138" si="17">IFERROR(INDEX($A$9:$K$144,$K75,5),"")</f>
        <v>250х85х65</v>
      </c>
      <c r="R75" s="3" t="str">
        <f t="shared" ref="R75:R138" si="18">IFERROR(INDEX($A$9:$K$144,$K75,6),"")</f>
        <v>М-300</v>
      </c>
      <c r="S75" s="4">
        <f t="shared" ref="S75:S138" si="19">IFERROR(INDEX($A$9:$K$144,$K75,7),"")</f>
        <v>61.9</v>
      </c>
    </row>
    <row r="76" spans="1:19" ht="15.75" x14ac:dyDescent="0.25">
      <c r="A76" s="82" t="s">
        <v>97</v>
      </c>
      <c r="B76" s="83" t="s">
        <v>98</v>
      </c>
      <c r="C76" s="78" t="s">
        <v>159</v>
      </c>
      <c r="D76" s="84">
        <v>480</v>
      </c>
      <c r="E76" s="70" t="s">
        <v>188</v>
      </c>
      <c r="F76" s="70" t="s">
        <v>241</v>
      </c>
      <c r="G76" s="51">
        <v>61.9</v>
      </c>
      <c r="H76" s="18" t="str">
        <f t="shared" si="10"/>
        <v>Клинкер ФАСАДНЫЙ коричневый Береста  "Мюнхен" 0,71 NF (480шт.) М-300 ,С0000036812,НКЗ,480,250х85х65,М-300,61,9</v>
      </c>
      <c r="I76" s="18">
        <v>68</v>
      </c>
      <c r="J76" s="18">
        <f t="shared" si="11"/>
        <v>68</v>
      </c>
      <c r="K76" s="18">
        <f t="shared" si="12"/>
        <v>68</v>
      </c>
      <c r="M76" s="1" t="str">
        <f t="shared" si="13"/>
        <v xml:space="preserve">Клинкер ФАСАДНЫЙ коричневый Береста  "Мюнхен" 0,71 NF (480шт.) М-300 </v>
      </c>
      <c r="N76" s="2" t="str">
        <f t="shared" si="14"/>
        <v>С0000036812</v>
      </c>
      <c r="O76" s="3" t="str">
        <f t="shared" si="15"/>
        <v>НКЗ</v>
      </c>
      <c r="P76" s="3">
        <f t="shared" si="16"/>
        <v>480</v>
      </c>
      <c r="Q76" s="3" t="str">
        <f t="shared" si="17"/>
        <v>250х85х65</v>
      </c>
      <c r="R76" s="3" t="str">
        <f t="shared" si="18"/>
        <v>М-300</v>
      </c>
      <c r="S76" s="4">
        <f t="shared" si="19"/>
        <v>61.9</v>
      </c>
    </row>
    <row r="77" spans="1:19" ht="15.75" x14ac:dyDescent="0.25">
      <c r="A77" s="82" t="s">
        <v>99</v>
      </c>
      <c r="B77" s="83" t="s">
        <v>100</v>
      </c>
      <c r="C77" s="78" t="s">
        <v>159</v>
      </c>
      <c r="D77" s="84">
        <v>480</v>
      </c>
      <c r="E77" s="70" t="s">
        <v>188</v>
      </c>
      <c r="F77" s="70" t="s">
        <v>241</v>
      </c>
      <c r="G77" s="51">
        <v>49.9</v>
      </c>
      <c r="H77" s="18" t="str">
        <f t="shared" si="10"/>
        <v>Клинкер ФАСАДНЫЙ красный "Лондон" 0,71 NF (480шт.) М-300,С0000036540,НКЗ,480,250х85х65,М-300,49,9</v>
      </c>
      <c r="I77" s="18">
        <v>69</v>
      </c>
      <c r="J77" s="18">
        <f t="shared" si="11"/>
        <v>69</v>
      </c>
      <c r="K77" s="18">
        <f t="shared" si="12"/>
        <v>69</v>
      </c>
      <c r="M77" s="1" t="str">
        <f t="shared" si="13"/>
        <v>Клинкер ФАСАДНЫЙ красный "Лондон" 0,71 NF (480шт.) М-300</v>
      </c>
      <c r="N77" s="2" t="str">
        <f t="shared" si="14"/>
        <v>С0000036540</v>
      </c>
      <c r="O77" s="3" t="str">
        <f t="shared" si="15"/>
        <v>НКЗ</v>
      </c>
      <c r="P77" s="3">
        <f t="shared" si="16"/>
        <v>480</v>
      </c>
      <c r="Q77" s="3" t="str">
        <f t="shared" si="17"/>
        <v>250х85х65</v>
      </c>
      <c r="R77" s="3" t="str">
        <f t="shared" si="18"/>
        <v>М-300</v>
      </c>
      <c r="S77" s="4">
        <f t="shared" si="19"/>
        <v>49.9</v>
      </c>
    </row>
    <row r="78" spans="1:19" ht="15.75" x14ac:dyDescent="0.25">
      <c r="A78" s="82" t="s">
        <v>101</v>
      </c>
      <c r="B78" s="83" t="s">
        <v>102</v>
      </c>
      <c r="C78" s="78" t="s">
        <v>159</v>
      </c>
      <c r="D78" s="84">
        <v>480</v>
      </c>
      <c r="E78" s="70" t="s">
        <v>188</v>
      </c>
      <c r="F78" s="70" t="s">
        <v>241</v>
      </c>
      <c r="G78" s="51">
        <v>49.9</v>
      </c>
      <c r="H78" s="18" t="str">
        <f t="shared" si="10"/>
        <v>Клинкер ФАСАДНЫЙ красный Береста "Лондон" 0,71 NF (480шт.) М-300,С0000036541,НКЗ,480,250х85х65,М-300,49,9</v>
      </c>
      <c r="I78" s="18">
        <v>70</v>
      </c>
      <c r="J78" s="18">
        <f t="shared" si="11"/>
        <v>70</v>
      </c>
      <c r="K78" s="18">
        <f t="shared" si="12"/>
        <v>70</v>
      </c>
      <c r="M78" s="1" t="str">
        <f t="shared" si="13"/>
        <v>Клинкер ФАСАДНЫЙ красный Береста "Лондон" 0,71 NF (480шт.) М-300</v>
      </c>
      <c r="N78" s="2" t="str">
        <f t="shared" si="14"/>
        <v>С0000036541</v>
      </c>
      <c r="O78" s="3" t="str">
        <f t="shared" si="15"/>
        <v>НКЗ</v>
      </c>
      <c r="P78" s="3">
        <f t="shared" si="16"/>
        <v>480</v>
      </c>
      <c r="Q78" s="3" t="str">
        <f t="shared" si="17"/>
        <v>250х85х65</v>
      </c>
      <c r="R78" s="3" t="str">
        <f t="shared" si="18"/>
        <v>М-300</v>
      </c>
      <c r="S78" s="4">
        <f t="shared" si="19"/>
        <v>49.9</v>
      </c>
    </row>
    <row r="79" spans="1:19" ht="15.75" x14ac:dyDescent="0.25">
      <c r="A79" s="82" t="s">
        <v>103</v>
      </c>
      <c r="B79" s="83" t="s">
        <v>104</v>
      </c>
      <c r="C79" s="78" t="s">
        <v>159</v>
      </c>
      <c r="D79" s="84">
        <v>480</v>
      </c>
      <c r="E79" s="70" t="s">
        <v>188</v>
      </c>
      <c r="F79" s="70" t="s">
        <v>241</v>
      </c>
      <c r="G79" s="51">
        <v>51.9</v>
      </c>
      <c r="H79" s="18" t="str">
        <f t="shared" si="10"/>
        <v>Клинкер ФАСАДНЫЙ красный флешинг "Ноттингем" 0,71 NF (480шт.) М-300,С0000038999,НКЗ,480,250х85х65,М-300,51,9</v>
      </c>
      <c r="I79" s="18">
        <v>71</v>
      </c>
      <c r="J79" s="18">
        <f t="shared" si="11"/>
        <v>71</v>
      </c>
      <c r="K79" s="18">
        <f t="shared" si="12"/>
        <v>71</v>
      </c>
      <c r="M79" s="1" t="str">
        <f t="shared" si="13"/>
        <v>Клинкер ФАСАДНЫЙ красный флешинг "Ноттингем" 0,71 NF (480шт.) М-300</v>
      </c>
      <c r="N79" s="2" t="str">
        <f t="shared" si="14"/>
        <v>С0000038999</v>
      </c>
      <c r="O79" s="3" t="str">
        <f t="shared" si="15"/>
        <v>НКЗ</v>
      </c>
      <c r="P79" s="3">
        <f t="shared" si="16"/>
        <v>480</v>
      </c>
      <c r="Q79" s="3" t="str">
        <f t="shared" si="17"/>
        <v>250х85х65</v>
      </c>
      <c r="R79" s="3" t="str">
        <f t="shared" si="18"/>
        <v>М-300</v>
      </c>
      <c r="S79" s="4">
        <f t="shared" si="19"/>
        <v>51.9</v>
      </c>
    </row>
    <row r="80" spans="1:19" ht="15.75" x14ac:dyDescent="0.25">
      <c r="A80" s="82" t="s">
        <v>105</v>
      </c>
      <c r="B80" s="83" t="s">
        <v>106</v>
      </c>
      <c r="C80" s="78" t="s">
        <v>159</v>
      </c>
      <c r="D80" s="84">
        <v>480</v>
      </c>
      <c r="E80" s="70" t="s">
        <v>188</v>
      </c>
      <c r="F80" s="70" t="s">
        <v>241</v>
      </c>
      <c r="G80" s="51">
        <v>51.9</v>
      </c>
      <c r="H80" s="18" t="str">
        <f t="shared" si="10"/>
        <v>Клинкер ФАСАДНЫЙ красный флешинг Береста "Ноттингем" 0,71 NF (480шт.) М-300 ,С0000044073,НКЗ,480,250х85х65,М-300,51,9</v>
      </c>
      <c r="I80" s="18">
        <v>72</v>
      </c>
      <c r="J80" s="18">
        <f t="shared" si="11"/>
        <v>72</v>
      </c>
      <c r="K80" s="18">
        <f t="shared" si="12"/>
        <v>72</v>
      </c>
      <c r="M80" s="1" t="str">
        <f t="shared" si="13"/>
        <v xml:space="preserve">Клинкер ФАСАДНЫЙ красный флешинг Береста "Ноттингем" 0,71 NF (480шт.) М-300 </v>
      </c>
      <c r="N80" s="2" t="str">
        <f t="shared" si="14"/>
        <v>С0000044073</v>
      </c>
      <c r="O80" s="3" t="str">
        <f t="shared" si="15"/>
        <v>НКЗ</v>
      </c>
      <c r="P80" s="3">
        <f t="shared" si="16"/>
        <v>480</v>
      </c>
      <c r="Q80" s="3" t="str">
        <f t="shared" si="17"/>
        <v>250х85х65</v>
      </c>
      <c r="R80" s="3" t="str">
        <f t="shared" si="18"/>
        <v>М-300</v>
      </c>
      <c r="S80" s="4">
        <f t="shared" si="19"/>
        <v>51.9</v>
      </c>
    </row>
    <row r="81" spans="1:19" ht="15.75" x14ac:dyDescent="0.25">
      <c r="A81" s="82" t="s">
        <v>107</v>
      </c>
      <c r="B81" s="83" t="s">
        <v>108</v>
      </c>
      <c r="C81" s="78" t="s">
        <v>159</v>
      </c>
      <c r="D81" s="84">
        <v>480</v>
      </c>
      <c r="E81" s="70" t="s">
        <v>188</v>
      </c>
      <c r="F81" s="70" t="s">
        <v>241</v>
      </c>
      <c r="G81" s="51">
        <v>49.9</v>
      </c>
      <c r="H81" s="18" t="str">
        <f t="shared" si="10"/>
        <v>Клинкер ФАСАДНЫЙ темно-красн. "Эдинбург" 0,71 NF (480шт.) М-300 ,С0000037046,НКЗ,480,250х85х65,М-300,49,9</v>
      </c>
      <c r="I81" s="18">
        <v>73</v>
      </c>
      <c r="J81" s="18">
        <f t="shared" si="11"/>
        <v>73</v>
      </c>
      <c r="K81" s="18">
        <f t="shared" si="12"/>
        <v>73</v>
      </c>
      <c r="M81" s="1" t="str">
        <f t="shared" si="13"/>
        <v xml:space="preserve">Клинкер ФАСАДНЫЙ темно-красн. "Эдинбург" 0,71 NF (480шт.) М-300 </v>
      </c>
      <c r="N81" s="2" t="str">
        <f t="shared" si="14"/>
        <v>С0000037046</v>
      </c>
      <c r="O81" s="3" t="str">
        <f t="shared" si="15"/>
        <v>НКЗ</v>
      </c>
      <c r="P81" s="3">
        <f t="shared" si="16"/>
        <v>480</v>
      </c>
      <c r="Q81" s="3" t="str">
        <f t="shared" si="17"/>
        <v>250х85х65</v>
      </c>
      <c r="R81" s="3" t="str">
        <f t="shared" si="18"/>
        <v>М-300</v>
      </c>
      <c r="S81" s="4">
        <f t="shared" si="19"/>
        <v>49.9</v>
      </c>
    </row>
    <row r="82" spans="1:19" ht="15.75" x14ac:dyDescent="0.25">
      <c r="A82" s="82" t="s">
        <v>109</v>
      </c>
      <c r="B82" s="83" t="s">
        <v>110</v>
      </c>
      <c r="C82" s="78" t="s">
        <v>159</v>
      </c>
      <c r="D82" s="84">
        <v>480</v>
      </c>
      <c r="E82" s="70" t="s">
        <v>188</v>
      </c>
      <c r="F82" s="70" t="s">
        <v>241</v>
      </c>
      <c r="G82" s="51">
        <v>49.9</v>
      </c>
      <c r="H82" s="18" t="str">
        <f t="shared" si="10"/>
        <v>Клинкер ФАСАДНЫЙ темно-красн. Береста "Эдинбург" 0,71 NF (480шт.) М-300 ,С0000038966,НКЗ,480,250х85х65,М-300,49,9</v>
      </c>
      <c r="I82" s="18">
        <v>74</v>
      </c>
      <c r="J82" s="18">
        <f t="shared" si="11"/>
        <v>74</v>
      </c>
      <c r="K82" s="18">
        <f t="shared" si="12"/>
        <v>74</v>
      </c>
      <c r="M82" s="1" t="str">
        <f t="shared" si="13"/>
        <v xml:space="preserve">Клинкер ФАСАДНЫЙ темно-красн. Береста "Эдинбург" 0,71 NF (480шт.) М-300 </v>
      </c>
      <c r="N82" s="2" t="str">
        <f t="shared" si="14"/>
        <v>С0000038966</v>
      </c>
      <c r="O82" s="3" t="str">
        <f t="shared" si="15"/>
        <v>НКЗ</v>
      </c>
      <c r="P82" s="3">
        <f t="shared" si="16"/>
        <v>480</v>
      </c>
      <c r="Q82" s="3" t="str">
        <f t="shared" si="17"/>
        <v>250х85х65</v>
      </c>
      <c r="R82" s="3" t="str">
        <f t="shared" si="18"/>
        <v>М-300</v>
      </c>
      <c r="S82" s="4">
        <f t="shared" si="19"/>
        <v>49.9</v>
      </c>
    </row>
    <row r="83" spans="1:19" ht="15.75" x14ac:dyDescent="0.25">
      <c r="A83" s="82" t="s">
        <v>136</v>
      </c>
      <c r="B83" s="85" t="s">
        <v>111</v>
      </c>
      <c r="C83" s="78" t="s">
        <v>159</v>
      </c>
      <c r="D83" s="84">
        <v>480</v>
      </c>
      <c r="E83" s="70" t="s">
        <v>188</v>
      </c>
      <c r="F83" s="70" t="s">
        <v>241</v>
      </c>
      <c r="G83" s="51">
        <v>60.9</v>
      </c>
      <c r="H83" s="18" t="str">
        <f t="shared" si="10"/>
        <v>Клинкер ФАСАДНЫЙ темно-терракотовый флешинг "Брюгге" 0,71 NF (480шт.) М-300,С0000066818,НКЗ,480,250х85х65,М-300,60,9</v>
      </c>
      <c r="I83" s="18">
        <v>75</v>
      </c>
      <c r="J83" s="18">
        <f t="shared" si="11"/>
        <v>75</v>
      </c>
      <c r="K83" s="18">
        <f t="shared" si="12"/>
        <v>75</v>
      </c>
      <c r="M83" s="1" t="str">
        <f t="shared" si="13"/>
        <v>Клинкер ФАСАДНЫЙ темно-терракотовый флешинг "Брюгге" 0,71 NF (480шт.) М-300</v>
      </c>
      <c r="N83" s="2" t="str">
        <f t="shared" si="14"/>
        <v>С0000066818</v>
      </c>
      <c r="O83" s="3" t="str">
        <f t="shared" si="15"/>
        <v>НКЗ</v>
      </c>
      <c r="P83" s="3">
        <f t="shared" si="16"/>
        <v>480</v>
      </c>
      <c r="Q83" s="3" t="str">
        <f t="shared" si="17"/>
        <v>250х85х65</v>
      </c>
      <c r="R83" s="3" t="str">
        <f t="shared" si="18"/>
        <v>М-300</v>
      </c>
      <c r="S83" s="4">
        <f t="shared" si="19"/>
        <v>60.9</v>
      </c>
    </row>
    <row r="84" spans="1:19" ht="15.75" x14ac:dyDescent="0.25">
      <c r="A84" s="82" t="s">
        <v>137</v>
      </c>
      <c r="B84" s="85" t="s">
        <v>112</v>
      </c>
      <c r="C84" s="78" t="s">
        <v>159</v>
      </c>
      <c r="D84" s="84">
        <v>480</v>
      </c>
      <c r="E84" s="70" t="s">
        <v>188</v>
      </c>
      <c r="F84" s="70" t="s">
        <v>241</v>
      </c>
      <c r="G84" s="51">
        <v>60.9</v>
      </c>
      <c r="H84" s="18" t="str">
        <f t="shared" si="10"/>
        <v>Клинкер ФАСАДНЫЙ темно-терракотовый флешинг "Брюгге" береста 0,71 NF (480шт.) М-300,С0000066819,НКЗ,480,250х85х65,М-300,60,9</v>
      </c>
      <c r="I84" s="18">
        <v>76</v>
      </c>
      <c r="J84" s="18">
        <f t="shared" si="11"/>
        <v>76</v>
      </c>
      <c r="K84" s="18">
        <f t="shared" si="12"/>
        <v>76</v>
      </c>
      <c r="M84" s="1" t="str">
        <f t="shared" si="13"/>
        <v>Клинкер ФАСАДНЫЙ темно-терракотовый флешинг "Брюгге" береста 0,71 NF (480шт.) М-300</v>
      </c>
      <c r="N84" s="2" t="str">
        <f t="shared" si="14"/>
        <v>С0000066819</v>
      </c>
      <c r="O84" s="3" t="str">
        <f t="shared" si="15"/>
        <v>НКЗ</v>
      </c>
      <c r="P84" s="3">
        <f t="shared" si="16"/>
        <v>480</v>
      </c>
      <c r="Q84" s="3" t="str">
        <f t="shared" si="17"/>
        <v>250х85х65</v>
      </c>
      <c r="R84" s="3" t="str">
        <f t="shared" si="18"/>
        <v>М-300</v>
      </c>
      <c r="S84" s="4">
        <f t="shared" si="19"/>
        <v>60.9</v>
      </c>
    </row>
    <row r="85" spans="1:19" ht="15.75" x14ac:dyDescent="0.25">
      <c r="A85" s="82" t="s">
        <v>138</v>
      </c>
      <c r="B85" s="85" t="s">
        <v>139</v>
      </c>
      <c r="C85" s="78" t="s">
        <v>159</v>
      </c>
      <c r="D85" s="84">
        <v>480</v>
      </c>
      <c r="E85" s="70" t="s">
        <v>188</v>
      </c>
      <c r="F85" s="70" t="s">
        <v>241</v>
      </c>
      <c r="G85" s="51">
        <v>50.9</v>
      </c>
      <c r="H85" s="18" t="str">
        <f t="shared" si="10"/>
        <v>Клинкер ФАСАДНЫЙ светло-коричневый ФЛЭШ Прага 0,71 НФ М-300,С0000072958,НКЗ,480,250х85х65,М-300,50,9</v>
      </c>
      <c r="I85" s="18">
        <v>77</v>
      </c>
      <c r="J85" s="18">
        <f t="shared" si="11"/>
        <v>77</v>
      </c>
      <c r="K85" s="18">
        <f t="shared" si="12"/>
        <v>77</v>
      </c>
      <c r="M85" s="1" t="str">
        <f t="shared" si="13"/>
        <v>Клинкер ФАСАДНЫЙ светло-коричневый ФЛЭШ Прага 0,71 НФ М-300</v>
      </c>
      <c r="N85" s="2" t="str">
        <f t="shared" si="14"/>
        <v>С0000072958</v>
      </c>
      <c r="O85" s="3" t="str">
        <f t="shared" si="15"/>
        <v>НКЗ</v>
      </c>
      <c r="P85" s="3">
        <f t="shared" si="16"/>
        <v>480</v>
      </c>
      <c r="Q85" s="3" t="str">
        <f t="shared" si="17"/>
        <v>250х85х65</v>
      </c>
      <c r="R85" s="3" t="str">
        <f t="shared" si="18"/>
        <v>М-300</v>
      </c>
      <c r="S85" s="4">
        <f t="shared" si="19"/>
        <v>50.9</v>
      </c>
    </row>
    <row r="86" spans="1:19" ht="15.75" x14ac:dyDescent="0.25">
      <c r="A86" s="82" t="s">
        <v>140</v>
      </c>
      <c r="B86" s="85" t="s">
        <v>141</v>
      </c>
      <c r="C86" s="78" t="s">
        <v>159</v>
      </c>
      <c r="D86" s="84">
        <v>480</v>
      </c>
      <c r="E86" s="70" t="s">
        <v>188</v>
      </c>
      <c r="F86" s="70" t="s">
        <v>241</v>
      </c>
      <c r="G86" s="51">
        <v>50.9</v>
      </c>
      <c r="H86" s="18" t="str">
        <f t="shared" si="10"/>
        <v>Клинкер ФАСАДНЫЙ светло-коричневый Береста ФЛЭШ Прага 0,71 НФ М-300,С0000074056,НКЗ,480,250х85х65,М-300,50,9</v>
      </c>
      <c r="I86" s="18">
        <v>78</v>
      </c>
      <c r="J86" s="18">
        <f t="shared" si="11"/>
        <v>78</v>
      </c>
      <c r="K86" s="18">
        <f t="shared" si="12"/>
        <v>78</v>
      </c>
      <c r="M86" s="1" t="str">
        <f t="shared" si="13"/>
        <v>Клинкер ФАСАДНЫЙ светло-коричневый Береста ФЛЭШ Прага 0,71 НФ М-300</v>
      </c>
      <c r="N86" s="2" t="str">
        <f t="shared" si="14"/>
        <v>С0000074056</v>
      </c>
      <c r="O86" s="3" t="str">
        <f t="shared" si="15"/>
        <v>НКЗ</v>
      </c>
      <c r="P86" s="3">
        <f t="shared" si="16"/>
        <v>480</v>
      </c>
      <c r="Q86" s="3" t="str">
        <f t="shared" si="17"/>
        <v>250х85х65</v>
      </c>
      <c r="R86" s="3" t="str">
        <f t="shared" si="18"/>
        <v>М-300</v>
      </c>
      <c r="S86" s="4">
        <f t="shared" si="19"/>
        <v>50.9</v>
      </c>
    </row>
    <row r="87" spans="1:19" ht="15.75" x14ac:dyDescent="0.25">
      <c r="A87" s="79" t="s">
        <v>268</v>
      </c>
      <c r="B87" s="80"/>
      <c r="C87" s="67"/>
      <c r="D87" s="81"/>
      <c r="E87" s="81"/>
      <c r="F87" s="81"/>
      <c r="G87" s="67"/>
      <c r="H87" s="18" t="str">
        <f t="shared" si="10"/>
        <v>● КОЛЛЕКЦИЯ «ОБСИДИАН» (Поверхность: гладкий, винтаж),,,,,,</v>
      </c>
      <c r="I87" s="18">
        <v>79</v>
      </c>
      <c r="J87" s="18">
        <f t="shared" si="11"/>
        <v>79</v>
      </c>
      <c r="K87" s="18">
        <f t="shared" si="12"/>
        <v>79</v>
      </c>
      <c r="M87" s="1" t="str">
        <f t="shared" si="13"/>
        <v>● КОЛЛЕКЦИЯ «ОБСИДИАН» (Поверхность: гладкий, винтаж)</v>
      </c>
      <c r="N87" s="2">
        <f t="shared" si="14"/>
        <v>0</v>
      </c>
      <c r="O87" s="3">
        <f t="shared" si="15"/>
        <v>0</v>
      </c>
      <c r="P87" s="3">
        <f t="shared" si="16"/>
        <v>0</v>
      </c>
      <c r="Q87" s="3">
        <f t="shared" si="17"/>
        <v>0</v>
      </c>
      <c r="R87" s="3">
        <f t="shared" si="18"/>
        <v>0</v>
      </c>
      <c r="S87" s="4">
        <f t="shared" si="19"/>
        <v>0</v>
      </c>
    </row>
    <row r="88" spans="1:19" ht="15.75" x14ac:dyDescent="0.25">
      <c r="A88" s="82" t="s">
        <v>113</v>
      </c>
      <c r="B88" s="83" t="s">
        <v>114</v>
      </c>
      <c r="C88" s="78" t="s">
        <v>159</v>
      </c>
      <c r="D88" s="84">
        <v>480</v>
      </c>
      <c r="E88" s="70" t="s">
        <v>188</v>
      </c>
      <c r="F88" s="70" t="s">
        <v>241</v>
      </c>
      <c r="G88" s="51">
        <v>81.900000000000006</v>
      </c>
      <c r="H88" s="18" t="str">
        <f t="shared" si="10"/>
        <v>Клинкер ФАСАДНЫЙ коричневый черный ангоб матовый Рейкьявик 0,71 NF (480шт.) М-300 ,С0000060084,НКЗ,480,250х85х65,М-300,81,9</v>
      </c>
      <c r="I88" s="18">
        <v>80</v>
      </c>
      <c r="J88" s="18">
        <f t="shared" si="11"/>
        <v>80</v>
      </c>
      <c r="K88" s="18">
        <f t="shared" si="12"/>
        <v>80</v>
      </c>
      <c r="M88" s="1" t="str">
        <f t="shared" si="13"/>
        <v xml:space="preserve">Клинкер ФАСАДНЫЙ коричневый черный ангоб матовый Рейкьявик 0,71 NF (480шт.) М-300 </v>
      </c>
      <c r="N88" s="2" t="str">
        <f t="shared" si="14"/>
        <v>С0000060084</v>
      </c>
      <c r="O88" s="3" t="str">
        <f t="shared" si="15"/>
        <v>НКЗ</v>
      </c>
      <c r="P88" s="3">
        <f t="shared" si="16"/>
        <v>480</v>
      </c>
      <c r="Q88" s="3" t="str">
        <f t="shared" si="17"/>
        <v>250х85х65</v>
      </c>
      <c r="R88" s="3" t="str">
        <f t="shared" si="18"/>
        <v>М-300</v>
      </c>
      <c r="S88" s="4">
        <f t="shared" si="19"/>
        <v>81.900000000000006</v>
      </c>
    </row>
    <row r="89" spans="1:19" ht="15.75" x14ac:dyDescent="0.25">
      <c r="A89" s="82" t="s">
        <v>115</v>
      </c>
      <c r="B89" s="83" t="s">
        <v>116</v>
      </c>
      <c r="C89" s="78" t="s">
        <v>159</v>
      </c>
      <c r="D89" s="84">
        <v>480</v>
      </c>
      <c r="E89" s="70" t="s">
        <v>188</v>
      </c>
      <c r="F89" s="70" t="s">
        <v>241</v>
      </c>
      <c r="G89" s="51">
        <v>81.900000000000006</v>
      </c>
      <c r="H89" s="18" t="str">
        <f t="shared" si="10"/>
        <v>Клинкер ФАСАДНЫЙ коричневый черный ангоб глянцевый Рейкьявик 0,71 NF (480шт.) М-300,С0000065633,НКЗ,480,250х85х65,М-300,81,9</v>
      </c>
      <c r="I89" s="18">
        <v>81</v>
      </c>
      <c r="J89" s="18">
        <f t="shared" si="11"/>
        <v>81</v>
      </c>
      <c r="K89" s="18">
        <f t="shared" si="12"/>
        <v>81</v>
      </c>
      <c r="M89" s="1" t="str">
        <f t="shared" si="13"/>
        <v>Клинкер ФАСАДНЫЙ коричневый черный ангоб глянцевый Рейкьявик 0,71 NF (480шт.) М-300</v>
      </c>
      <c r="N89" s="2" t="str">
        <f t="shared" si="14"/>
        <v>С0000065633</v>
      </c>
      <c r="O89" s="3" t="str">
        <f t="shared" si="15"/>
        <v>НКЗ</v>
      </c>
      <c r="P89" s="3">
        <f t="shared" si="16"/>
        <v>480</v>
      </c>
      <c r="Q89" s="3" t="str">
        <f t="shared" si="17"/>
        <v>250х85х65</v>
      </c>
      <c r="R89" s="3" t="str">
        <f t="shared" si="18"/>
        <v>М-300</v>
      </c>
      <c r="S89" s="4">
        <f t="shared" si="19"/>
        <v>81.900000000000006</v>
      </c>
    </row>
    <row r="90" spans="1:19" ht="15.75" x14ac:dyDescent="0.25">
      <c r="A90" s="82" t="s">
        <v>156</v>
      </c>
      <c r="B90" s="86" t="s">
        <v>157</v>
      </c>
      <c r="C90" s="78" t="s">
        <v>159</v>
      </c>
      <c r="D90" s="84">
        <v>480</v>
      </c>
      <c r="E90" s="70" t="s">
        <v>188</v>
      </c>
      <c r="F90" s="70" t="s">
        <v>241</v>
      </c>
      <c r="G90" s="51">
        <v>81.900000000000006</v>
      </c>
      <c r="H90" s="18" t="str">
        <f t="shared" si="10"/>
        <v>Клинкер ФАСАДНЫЙ коричневый графитовый ангоб Гётеборг 0,71 NF (480шт.) М-300,С0000078607,НКЗ,480,250х85х65,М-300,81,9</v>
      </c>
      <c r="I90" s="18">
        <v>82</v>
      </c>
      <c r="J90" s="18">
        <f t="shared" si="11"/>
        <v>82</v>
      </c>
      <c r="K90" s="18">
        <f t="shared" si="12"/>
        <v>82</v>
      </c>
      <c r="M90" s="1" t="str">
        <f t="shared" si="13"/>
        <v>Клинкер ФАСАДНЫЙ коричневый графитовый ангоб Гётеборг 0,71 NF (480шт.) М-300</v>
      </c>
      <c r="N90" s="2" t="str">
        <f t="shared" si="14"/>
        <v>С0000078607</v>
      </c>
      <c r="O90" s="3" t="str">
        <f t="shared" si="15"/>
        <v>НКЗ</v>
      </c>
      <c r="P90" s="3">
        <f t="shared" si="16"/>
        <v>480</v>
      </c>
      <c r="Q90" s="3" t="str">
        <f t="shared" si="17"/>
        <v>250х85х65</v>
      </c>
      <c r="R90" s="3" t="str">
        <f t="shared" si="18"/>
        <v>М-300</v>
      </c>
      <c r="S90" s="4">
        <f t="shared" si="19"/>
        <v>81.900000000000006</v>
      </c>
    </row>
    <row r="91" spans="1:19" ht="15.75" x14ac:dyDescent="0.25">
      <c r="A91" s="82" t="s">
        <v>117</v>
      </c>
      <c r="B91" s="86" t="s">
        <v>118</v>
      </c>
      <c r="C91" s="78" t="s">
        <v>159</v>
      </c>
      <c r="D91" s="84">
        <v>480</v>
      </c>
      <c r="E91" s="70" t="s">
        <v>188</v>
      </c>
      <c r="F91" s="70" t="s">
        <v>241</v>
      </c>
      <c r="G91" s="51">
        <v>81.900000000000006</v>
      </c>
      <c r="H91" s="18" t="str">
        <f t="shared" si="10"/>
        <v>Клинкер ФАСАДНЫЙ коричневый серебристый ангоб Эльфюс 0,71 NF (480шт.) М-300,С0000067941,НКЗ,480,250х85х65,М-300,81,9</v>
      </c>
      <c r="I91" s="18">
        <v>83</v>
      </c>
      <c r="J91" s="18">
        <f t="shared" si="11"/>
        <v>83</v>
      </c>
      <c r="K91" s="18">
        <f t="shared" si="12"/>
        <v>83</v>
      </c>
      <c r="M91" s="1" t="str">
        <f t="shared" si="13"/>
        <v>Клинкер ФАСАДНЫЙ коричневый серебристый ангоб Эльфюс 0,71 NF (480шт.) М-300</v>
      </c>
      <c r="N91" s="2" t="str">
        <f t="shared" si="14"/>
        <v>С0000067941</v>
      </c>
      <c r="O91" s="3" t="str">
        <f t="shared" si="15"/>
        <v>НКЗ</v>
      </c>
      <c r="P91" s="3">
        <f t="shared" si="16"/>
        <v>480</v>
      </c>
      <c r="Q91" s="3" t="str">
        <f t="shared" si="17"/>
        <v>250х85х65</v>
      </c>
      <c r="R91" s="3" t="str">
        <f t="shared" si="18"/>
        <v>М-300</v>
      </c>
      <c r="S91" s="4">
        <f t="shared" si="19"/>
        <v>81.900000000000006</v>
      </c>
    </row>
    <row r="92" spans="1:19" ht="15.75" x14ac:dyDescent="0.25">
      <c r="A92" s="82" t="s">
        <v>146</v>
      </c>
      <c r="B92" s="86" t="s">
        <v>147</v>
      </c>
      <c r="C92" s="78" t="s">
        <v>159</v>
      </c>
      <c r="D92" s="84">
        <v>480</v>
      </c>
      <c r="E92" s="70" t="s">
        <v>188</v>
      </c>
      <c r="F92" s="70" t="s">
        <v>241</v>
      </c>
      <c r="G92" s="51">
        <v>81.900000000000006</v>
      </c>
      <c r="H92" s="18" t="str">
        <f t="shared" si="10"/>
        <v>Клинкер ФАСАДНЫЙ коричневый Винтаж серебристый ангоб Эльфюс 0,71 NF (480шт.) М-300 ц.3,С0000078512,НКЗ,480,250х85х65,М-300,81,9</v>
      </c>
      <c r="I92" s="18">
        <v>84</v>
      </c>
      <c r="J92" s="18">
        <f t="shared" si="11"/>
        <v>84</v>
      </c>
      <c r="K92" s="18">
        <f t="shared" si="12"/>
        <v>84</v>
      </c>
      <c r="M92" s="1" t="str">
        <f t="shared" si="13"/>
        <v>Клинкер ФАСАДНЫЙ коричневый Винтаж серебристый ангоб Эльфюс 0,71 NF (480шт.) М-300 ц.3</v>
      </c>
      <c r="N92" s="2" t="str">
        <f t="shared" si="14"/>
        <v>С0000078512</v>
      </c>
      <c r="O92" s="3" t="str">
        <f t="shared" si="15"/>
        <v>НКЗ</v>
      </c>
      <c r="P92" s="3">
        <f t="shared" si="16"/>
        <v>480</v>
      </c>
      <c r="Q92" s="3" t="str">
        <f t="shared" si="17"/>
        <v>250х85х65</v>
      </c>
      <c r="R92" s="3" t="str">
        <f t="shared" si="18"/>
        <v>М-300</v>
      </c>
      <c r="S92" s="4">
        <f t="shared" si="19"/>
        <v>81.900000000000006</v>
      </c>
    </row>
    <row r="93" spans="1:19" ht="15.75" x14ac:dyDescent="0.25">
      <c r="A93" s="82" t="s">
        <v>119</v>
      </c>
      <c r="B93" s="86" t="s">
        <v>120</v>
      </c>
      <c r="C93" s="78" t="s">
        <v>159</v>
      </c>
      <c r="D93" s="84">
        <v>480</v>
      </c>
      <c r="E93" s="70" t="s">
        <v>188</v>
      </c>
      <c r="F93" s="70" t="s">
        <v>241</v>
      </c>
      <c r="G93" s="51">
        <v>83.9</v>
      </c>
      <c r="H93" s="18" t="str">
        <f t="shared" si="10"/>
        <v>Клинкер ФАСАДНЫЙ коричневый двойной ангоб глянец+серебро Берген 0,71 NF (480шт.) М-300,С0000074335,НКЗ,480,250х85х65,М-300,83,9</v>
      </c>
      <c r="I93" s="18">
        <v>85</v>
      </c>
      <c r="J93" s="18">
        <f t="shared" si="11"/>
        <v>85</v>
      </c>
      <c r="K93" s="18">
        <f t="shared" si="12"/>
        <v>85</v>
      </c>
      <c r="M93" s="1" t="str">
        <f t="shared" si="13"/>
        <v>Клинкер ФАСАДНЫЙ коричневый двойной ангоб глянец+серебро Берген 0,71 NF (480шт.) М-300</v>
      </c>
      <c r="N93" s="2" t="str">
        <f t="shared" si="14"/>
        <v>С0000074335</v>
      </c>
      <c r="O93" s="3" t="str">
        <f t="shared" si="15"/>
        <v>НКЗ</v>
      </c>
      <c r="P93" s="3">
        <f t="shared" si="16"/>
        <v>480</v>
      </c>
      <c r="Q93" s="3" t="str">
        <f t="shared" si="17"/>
        <v>250х85х65</v>
      </c>
      <c r="R93" s="3" t="str">
        <f t="shared" si="18"/>
        <v>М-300</v>
      </c>
      <c r="S93" s="4">
        <f t="shared" si="19"/>
        <v>83.9</v>
      </c>
    </row>
    <row r="94" spans="1:19" ht="15.75" x14ac:dyDescent="0.25">
      <c r="A94" s="82" t="s">
        <v>148</v>
      </c>
      <c r="B94" s="86" t="s">
        <v>149</v>
      </c>
      <c r="C94" s="78" t="s">
        <v>159</v>
      </c>
      <c r="D94" s="84">
        <v>480</v>
      </c>
      <c r="E94" s="70" t="s">
        <v>188</v>
      </c>
      <c r="F94" s="70" t="s">
        <v>241</v>
      </c>
      <c r="G94" s="51">
        <v>83.9</v>
      </c>
      <c r="H94" s="18" t="str">
        <f t="shared" si="10"/>
        <v>Клинкер ФАСАДНЫЙ коричневый Винтаж серый ангоб Осло 0,71 NF (480шт.) М-300,С0000078602,НКЗ,480,250х85х65,М-300,83,9</v>
      </c>
      <c r="I94" s="18">
        <v>86</v>
      </c>
      <c r="J94" s="18">
        <f t="shared" si="11"/>
        <v>86</v>
      </c>
      <c r="K94" s="18">
        <f t="shared" si="12"/>
        <v>86</v>
      </c>
      <c r="M94" s="1" t="str">
        <f t="shared" si="13"/>
        <v>Клинкер ФАСАДНЫЙ коричневый Винтаж серый ангоб Осло 0,71 NF (480шт.) М-300</v>
      </c>
      <c r="N94" s="2" t="str">
        <f t="shared" si="14"/>
        <v>С0000078602</v>
      </c>
      <c r="O94" s="3" t="str">
        <f t="shared" si="15"/>
        <v>НКЗ</v>
      </c>
      <c r="P94" s="3">
        <f t="shared" si="16"/>
        <v>480</v>
      </c>
      <c r="Q94" s="3" t="str">
        <f t="shared" si="17"/>
        <v>250х85х65</v>
      </c>
      <c r="R94" s="3" t="str">
        <f t="shared" si="18"/>
        <v>М-300</v>
      </c>
      <c r="S94" s="4">
        <f t="shared" si="19"/>
        <v>83.9</v>
      </c>
    </row>
    <row r="95" spans="1:19" ht="15.75" x14ac:dyDescent="0.25">
      <c r="A95" s="82" t="s">
        <v>150</v>
      </c>
      <c r="B95" s="86" t="s">
        <v>151</v>
      </c>
      <c r="C95" s="78" t="s">
        <v>159</v>
      </c>
      <c r="D95" s="84">
        <v>480</v>
      </c>
      <c r="E95" s="70" t="s">
        <v>188</v>
      </c>
      <c r="F95" s="70" t="s">
        <v>241</v>
      </c>
      <c r="G95" s="51">
        <v>83.9</v>
      </c>
      <c r="H95" s="18" t="str">
        <f t="shared" si="10"/>
        <v>Клинкер ФАСАДНЫЙ коричневый серый ангоб Осло 0,71 NF (480шт.) М-300 ,С0000078603,НКЗ,480,250х85х65,М-300,83,9</v>
      </c>
      <c r="I95" s="18">
        <v>87</v>
      </c>
      <c r="J95" s="18">
        <f t="shared" si="11"/>
        <v>87</v>
      </c>
      <c r="K95" s="18">
        <f t="shared" si="12"/>
        <v>87</v>
      </c>
      <c r="M95" s="1" t="str">
        <f t="shared" si="13"/>
        <v xml:space="preserve">Клинкер ФАСАДНЫЙ коричневый серый ангоб Осло 0,71 NF (480шт.) М-300 </v>
      </c>
      <c r="N95" s="2" t="str">
        <f t="shared" si="14"/>
        <v>С0000078603</v>
      </c>
      <c r="O95" s="3" t="str">
        <f t="shared" si="15"/>
        <v>НКЗ</v>
      </c>
      <c r="P95" s="3">
        <f t="shared" si="16"/>
        <v>480</v>
      </c>
      <c r="Q95" s="3" t="str">
        <f t="shared" si="17"/>
        <v>250х85х65</v>
      </c>
      <c r="R95" s="3" t="str">
        <f t="shared" si="18"/>
        <v>М-300</v>
      </c>
      <c r="S95" s="4">
        <f t="shared" si="19"/>
        <v>83.9</v>
      </c>
    </row>
    <row r="96" spans="1:19" ht="15.75" x14ac:dyDescent="0.25">
      <c r="A96" s="82" t="s">
        <v>154</v>
      </c>
      <c r="B96" s="86" t="s">
        <v>155</v>
      </c>
      <c r="C96" s="78" t="s">
        <v>159</v>
      </c>
      <c r="D96" s="84">
        <v>480</v>
      </c>
      <c r="E96" s="70" t="s">
        <v>188</v>
      </c>
      <c r="F96" s="70" t="s">
        <v>241</v>
      </c>
      <c r="G96" s="51">
        <v>83.9</v>
      </c>
      <c r="H96" s="18" t="str">
        <f t="shared" si="10"/>
        <v>Клинкер ФАСАДНЫЙ кремовый двойной ангоб серый+серебро Харстад 0,71 NF (480шт.) М-300,С0000075771,НКЗ,480,250х85х65,М-300,83,9</v>
      </c>
      <c r="I96" s="18">
        <v>88</v>
      </c>
      <c r="J96" s="18">
        <f t="shared" si="11"/>
        <v>88</v>
      </c>
      <c r="K96" s="18">
        <f t="shared" si="12"/>
        <v>88</v>
      </c>
      <c r="M96" s="1" t="str">
        <f t="shared" si="13"/>
        <v>Клинкер ФАСАДНЫЙ кремовый двойной ангоб серый+серебро Харстад 0,71 NF (480шт.) М-300</v>
      </c>
      <c r="N96" s="2" t="str">
        <f t="shared" si="14"/>
        <v>С0000075771</v>
      </c>
      <c r="O96" s="3" t="str">
        <f t="shared" si="15"/>
        <v>НКЗ</v>
      </c>
      <c r="P96" s="3">
        <f t="shared" si="16"/>
        <v>480</v>
      </c>
      <c r="Q96" s="3" t="str">
        <f t="shared" si="17"/>
        <v>250х85х65</v>
      </c>
      <c r="R96" s="3" t="str">
        <f t="shared" si="18"/>
        <v>М-300</v>
      </c>
      <c r="S96" s="4">
        <f t="shared" si="19"/>
        <v>83.9</v>
      </c>
    </row>
    <row r="97" spans="1:19" ht="15.75" x14ac:dyDescent="0.25">
      <c r="A97" s="82" t="s">
        <v>142</v>
      </c>
      <c r="B97" s="86" t="s">
        <v>143</v>
      </c>
      <c r="C97" s="78" t="s">
        <v>159</v>
      </c>
      <c r="D97" s="84">
        <v>480</v>
      </c>
      <c r="E97" s="70" t="s">
        <v>188</v>
      </c>
      <c r="F97" s="70" t="s">
        <v>241</v>
      </c>
      <c r="G97" s="51">
        <v>87.9</v>
      </c>
      <c r="H97" s="18" t="str">
        <f t="shared" si="10"/>
        <v>Клинкер ФАСАДНЫЙ коричневый белый ангоб Вернамо 0,71 NF (480шт.) М-300,С0000078605,НКЗ,480,250х85х65,М-300,87,9</v>
      </c>
      <c r="I97" s="18">
        <v>89</v>
      </c>
      <c r="J97" s="18">
        <f t="shared" si="11"/>
        <v>89</v>
      </c>
      <c r="K97" s="18">
        <f t="shared" si="12"/>
        <v>89</v>
      </c>
      <c r="M97" s="1" t="str">
        <f t="shared" si="13"/>
        <v>Клинкер ФАСАДНЫЙ коричневый белый ангоб Вернамо 0,71 NF (480шт.) М-300</v>
      </c>
      <c r="N97" s="2" t="str">
        <f t="shared" si="14"/>
        <v>С0000078605</v>
      </c>
      <c r="O97" s="3" t="str">
        <f t="shared" si="15"/>
        <v>НКЗ</v>
      </c>
      <c r="P97" s="3">
        <f t="shared" si="16"/>
        <v>480</v>
      </c>
      <c r="Q97" s="3" t="str">
        <f t="shared" si="17"/>
        <v>250х85х65</v>
      </c>
      <c r="R97" s="3" t="str">
        <f t="shared" si="18"/>
        <v>М-300</v>
      </c>
      <c r="S97" s="4">
        <f t="shared" si="19"/>
        <v>87.9</v>
      </c>
    </row>
    <row r="98" spans="1:19" ht="15.75" x14ac:dyDescent="0.25">
      <c r="A98" s="82" t="s">
        <v>144</v>
      </c>
      <c r="B98" s="86" t="s">
        <v>145</v>
      </c>
      <c r="C98" s="78" t="s">
        <v>159</v>
      </c>
      <c r="D98" s="84">
        <v>480</v>
      </c>
      <c r="E98" s="70" t="s">
        <v>188</v>
      </c>
      <c r="F98" s="70" t="s">
        <v>241</v>
      </c>
      <c r="G98" s="51">
        <v>87.9</v>
      </c>
      <c r="H98" s="18" t="str">
        <f t="shared" si="10"/>
        <v>Клинкер ФАСАДНЫЙ коричневый Винтаж белый ангоб Вернамо 0,71 NF (480шт.) М-300 ,С0000078604,НКЗ,480,250х85х65,М-300,87,9</v>
      </c>
      <c r="I98" s="18">
        <v>90</v>
      </c>
      <c r="J98" s="18">
        <f t="shared" si="11"/>
        <v>90</v>
      </c>
      <c r="K98" s="18">
        <f t="shared" si="12"/>
        <v>90</v>
      </c>
      <c r="M98" s="1" t="str">
        <f t="shared" si="13"/>
        <v xml:space="preserve">Клинкер ФАСАДНЫЙ коричневый Винтаж белый ангоб Вернамо 0,71 NF (480шт.) М-300 </v>
      </c>
      <c r="N98" s="2" t="str">
        <f t="shared" si="14"/>
        <v>С0000078604</v>
      </c>
      <c r="O98" s="3" t="str">
        <f t="shared" si="15"/>
        <v>НКЗ</v>
      </c>
      <c r="P98" s="3">
        <f t="shared" si="16"/>
        <v>480</v>
      </c>
      <c r="Q98" s="3" t="str">
        <f t="shared" si="17"/>
        <v>250х85х65</v>
      </c>
      <c r="R98" s="3" t="str">
        <f t="shared" si="18"/>
        <v>М-300</v>
      </c>
      <c r="S98" s="4">
        <f t="shared" si="19"/>
        <v>87.9</v>
      </c>
    </row>
    <row r="99" spans="1:19" ht="15.75" x14ac:dyDescent="0.25">
      <c r="A99" s="82" t="s">
        <v>127</v>
      </c>
      <c r="B99" s="86" t="s">
        <v>128</v>
      </c>
      <c r="C99" s="78" t="s">
        <v>159</v>
      </c>
      <c r="D99" s="84">
        <v>480</v>
      </c>
      <c r="E99" s="70" t="s">
        <v>188</v>
      </c>
      <c r="F99" s="70" t="s">
        <v>241</v>
      </c>
      <c r="G99" s="51">
        <v>71.900000000000006</v>
      </c>
      <c r="H99" s="18" t="str">
        <f t="shared" si="10"/>
        <v>Клинкер ФАСАДНЫЙ светло-коричневый Винтаж частич.серебристый ангоб Нордвейк 0,71 NF (480шт.) М-300,С0000074337,НКЗ,480,250х85х65,М-300,71,9</v>
      </c>
      <c r="I99" s="18">
        <v>91</v>
      </c>
      <c r="J99" s="18">
        <f t="shared" si="11"/>
        <v>91</v>
      </c>
      <c r="K99" s="18">
        <f t="shared" si="12"/>
        <v>91</v>
      </c>
      <c r="M99" s="1" t="str">
        <f t="shared" si="13"/>
        <v>Клинкер ФАСАДНЫЙ светло-коричневый Винтаж частич.серебристый ангоб Нордвейк 0,71 NF (480шт.) М-300</v>
      </c>
      <c r="N99" s="2" t="str">
        <f t="shared" si="14"/>
        <v>С0000074337</v>
      </c>
      <c r="O99" s="3" t="str">
        <f t="shared" si="15"/>
        <v>НКЗ</v>
      </c>
      <c r="P99" s="3">
        <f t="shared" si="16"/>
        <v>480</v>
      </c>
      <c r="Q99" s="3" t="str">
        <f t="shared" si="17"/>
        <v>250х85х65</v>
      </c>
      <c r="R99" s="3" t="str">
        <f t="shared" si="18"/>
        <v>М-300</v>
      </c>
      <c r="S99" s="4">
        <f t="shared" si="19"/>
        <v>71.900000000000006</v>
      </c>
    </row>
    <row r="100" spans="1:19" ht="15.75" x14ac:dyDescent="0.25">
      <c r="A100" s="82" t="s">
        <v>152</v>
      </c>
      <c r="B100" s="86" t="s">
        <v>153</v>
      </c>
      <c r="C100" s="78" t="s">
        <v>159</v>
      </c>
      <c r="D100" s="84">
        <v>480</v>
      </c>
      <c r="E100" s="70" t="s">
        <v>188</v>
      </c>
      <c r="F100" s="70" t="s">
        <v>241</v>
      </c>
      <c r="G100" s="87">
        <v>71.900000000000006</v>
      </c>
      <c r="H100" s="18" t="str">
        <f t="shared" si="10"/>
        <v>Клинкер ФАСАДНЫЙ коричневый флэшинг Винтаж част.белый ангоб Нарвик 0,71 NF (480шт.) М-300,С0000078598,НКЗ,480,250х85х65,М-300,71,9</v>
      </c>
      <c r="I100" s="18">
        <v>92</v>
      </c>
      <c r="J100" s="18">
        <f t="shared" si="11"/>
        <v>92</v>
      </c>
      <c r="K100" s="18">
        <f t="shared" si="12"/>
        <v>92</v>
      </c>
      <c r="M100" s="1" t="str">
        <f t="shared" si="13"/>
        <v>Клинкер ФАСАДНЫЙ коричневый флэшинг Винтаж част.белый ангоб Нарвик 0,71 NF (480шт.) М-300</v>
      </c>
      <c r="N100" s="2" t="str">
        <f t="shared" si="14"/>
        <v>С0000078598</v>
      </c>
      <c r="O100" s="3" t="str">
        <f t="shared" si="15"/>
        <v>НКЗ</v>
      </c>
      <c r="P100" s="3">
        <f t="shared" si="16"/>
        <v>480</v>
      </c>
      <c r="Q100" s="3" t="str">
        <f t="shared" si="17"/>
        <v>250х85х65</v>
      </c>
      <c r="R100" s="3" t="str">
        <f t="shared" si="18"/>
        <v>М-300</v>
      </c>
      <c r="S100" s="4">
        <f t="shared" si="19"/>
        <v>71.900000000000006</v>
      </c>
    </row>
    <row r="101" spans="1:19" ht="15.75" x14ac:dyDescent="0.25">
      <c r="A101" s="79" t="s">
        <v>269</v>
      </c>
      <c r="B101" s="80"/>
      <c r="C101" s="67"/>
      <c r="D101" s="81"/>
      <c r="E101" s="81"/>
      <c r="F101" s="81"/>
      <c r="G101" s="67"/>
      <c r="H101" s="18" t="str">
        <f t="shared" si="10"/>
        <v>● КОЛЛЕКЦИЯ «ВОЗРОЖДЕНИЕ» (Поверхность: винтаж),,,,,,</v>
      </c>
      <c r="I101" s="18">
        <v>93</v>
      </c>
      <c r="J101" s="18">
        <f t="shared" si="11"/>
        <v>93</v>
      </c>
      <c r="K101" s="18">
        <f t="shared" si="12"/>
        <v>93</v>
      </c>
      <c r="M101" s="1" t="str">
        <f t="shared" si="13"/>
        <v>● КОЛЛЕКЦИЯ «ВОЗРОЖДЕНИЕ» (Поверхность: винтаж)</v>
      </c>
      <c r="N101" s="2">
        <f t="shared" si="14"/>
        <v>0</v>
      </c>
      <c r="O101" s="3">
        <f t="shared" si="15"/>
        <v>0</v>
      </c>
      <c r="P101" s="3">
        <f t="shared" si="16"/>
        <v>0</v>
      </c>
      <c r="Q101" s="3">
        <f t="shared" si="17"/>
        <v>0</v>
      </c>
      <c r="R101" s="3">
        <f t="shared" si="18"/>
        <v>0</v>
      </c>
      <c r="S101" s="4">
        <f t="shared" si="19"/>
        <v>0</v>
      </c>
    </row>
    <row r="102" spans="1:19" ht="15.75" x14ac:dyDescent="0.25">
      <c r="A102" s="82" t="s">
        <v>123</v>
      </c>
      <c r="B102" s="88" t="s">
        <v>124</v>
      </c>
      <c r="C102" s="78" t="s">
        <v>159</v>
      </c>
      <c r="D102" s="84">
        <v>480</v>
      </c>
      <c r="E102" s="70" t="s">
        <v>188</v>
      </c>
      <c r="F102" s="70" t="s">
        <v>241</v>
      </c>
      <c r="G102" s="51">
        <v>48.9</v>
      </c>
      <c r="H102" s="18" t="str">
        <f t="shared" si="10"/>
        <v>Клинкер ФАСАДНЫЙ красный Винтаж "Кембридж" Ф 0,71 NF (480шт.) М-300,С0000073898,НКЗ,480,250х85х65,М-300,48,9</v>
      </c>
      <c r="I102" s="18">
        <v>94</v>
      </c>
      <c r="J102" s="18">
        <f t="shared" si="11"/>
        <v>94</v>
      </c>
      <c r="K102" s="18">
        <f t="shared" si="12"/>
        <v>94</v>
      </c>
      <c r="M102" s="1" t="str">
        <f t="shared" si="13"/>
        <v>Клинкер ФАСАДНЫЙ красный Винтаж "Кембридж" Ф 0,71 NF (480шт.) М-300</v>
      </c>
      <c r="N102" s="2" t="str">
        <f t="shared" si="14"/>
        <v>С0000073898</v>
      </c>
      <c r="O102" s="3" t="str">
        <f t="shared" si="15"/>
        <v>НКЗ</v>
      </c>
      <c r="P102" s="3">
        <f t="shared" si="16"/>
        <v>480</v>
      </c>
      <c r="Q102" s="3" t="str">
        <f t="shared" si="17"/>
        <v>250х85х65</v>
      </c>
      <c r="R102" s="3" t="str">
        <f t="shared" si="18"/>
        <v>М-300</v>
      </c>
      <c r="S102" s="4">
        <f t="shared" si="19"/>
        <v>48.9</v>
      </c>
    </row>
    <row r="103" spans="1:19" ht="15.75" x14ac:dyDescent="0.25">
      <c r="A103" s="89" t="s">
        <v>121</v>
      </c>
      <c r="B103" s="90" t="s">
        <v>122</v>
      </c>
      <c r="C103" s="78" t="s">
        <v>159</v>
      </c>
      <c r="D103" s="84">
        <v>480</v>
      </c>
      <c r="E103" s="70" t="s">
        <v>188</v>
      </c>
      <c r="F103" s="70" t="s">
        <v>241</v>
      </c>
      <c r="G103" s="51">
        <v>50.9</v>
      </c>
      <c r="H103" s="18" t="str">
        <f t="shared" si="10"/>
        <v>Клинкер ФАСАДНЫЙ темно-красн. Винтаж "Амстердам" Ф 0,71 NF (480шт.) М-300,С0000073899,НКЗ,480,250х85х65,М-300,50,9</v>
      </c>
      <c r="I103" s="18">
        <v>95</v>
      </c>
      <c r="J103" s="18">
        <f t="shared" si="11"/>
        <v>95</v>
      </c>
      <c r="K103" s="18">
        <f t="shared" si="12"/>
        <v>95</v>
      </c>
      <c r="M103" s="1" t="str">
        <f t="shared" si="13"/>
        <v>Клинкер ФАСАДНЫЙ темно-красн. Винтаж "Амстердам" Ф 0,71 NF (480шт.) М-300</v>
      </c>
      <c r="N103" s="2" t="str">
        <f t="shared" si="14"/>
        <v>С0000073899</v>
      </c>
      <c r="O103" s="3" t="str">
        <f t="shared" si="15"/>
        <v>НКЗ</v>
      </c>
      <c r="P103" s="3">
        <f t="shared" si="16"/>
        <v>480</v>
      </c>
      <c r="Q103" s="3" t="str">
        <f t="shared" si="17"/>
        <v>250х85х65</v>
      </c>
      <c r="R103" s="3" t="str">
        <f t="shared" si="18"/>
        <v>М-300</v>
      </c>
      <c r="S103" s="4">
        <f t="shared" si="19"/>
        <v>50.9</v>
      </c>
    </row>
    <row r="104" spans="1:19" ht="15.75" x14ac:dyDescent="0.25">
      <c r="A104" s="82" t="s">
        <v>125</v>
      </c>
      <c r="B104" s="88" t="s">
        <v>126</v>
      </c>
      <c r="C104" s="78" t="s">
        <v>159</v>
      </c>
      <c r="D104" s="84">
        <v>480</v>
      </c>
      <c r="E104" s="70" t="s">
        <v>188</v>
      </c>
      <c r="F104" s="70" t="s">
        <v>241</v>
      </c>
      <c r="G104" s="51">
        <v>62.9</v>
      </c>
      <c r="H104" s="18" t="str">
        <f t="shared" si="10"/>
        <v>Клинкер ФАСАДНЫЙ коричневый Винтаж "Кёльн" Ф 0,71 NF (480шт.) М-300,С0000073894,НКЗ,480,250х85х65,М-300,62,9</v>
      </c>
      <c r="I104" s="18">
        <v>96</v>
      </c>
      <c r="J104" s="18">
        <f t="shared" si="11"/>
        <v>96</v>
      </c>
      <c r="K104" s="18">
        <f t="shared" si="12"/>
        <v>96</v>
      </c>
      <c r="M104" s="1" t="str">
        <f t="shared" si="13"/>
        <v>Клинкер ФАСАДНЫЙ коричневый Винтаж "Кёльн" Ф 0,71 NF (480шт.) М-300</v>
      </c>
      <c r="N104" s="2" t="str">
        <f t="shared" si="14"/>
        <v>С0000073894</v>
      </c>
      <c r="O104" s="3" t="str">
        <f t="shared" si="15"/>
        <v>НКЗ</v>
      </c>
      <c r="P104" s="3">
        <f t="shared" si="16"/>
        <v>480</v>
      </c>
      <c r="Q104" s="3" t="str">
        <f t="shared" si="17"/>
        <v>250х85х65</v>
      </c>
      <c r="R104" s="3" t="str">
        <f t="shared" si="18"/>
        <v>М-300</v>
      </c>
      <c r="S104" s="4">
        <f t="shared" si="19"/>
        <v>62.9</v>
      </c>
    </row>
    <row r="105" spans="1:19" ht="15.75" x14ac:dyDescent="0.25">
      <c r="A105" s="82" t="s">
        <v>134</v>
      </c>
      <c r="B105" s="88" t="s">
        <v>135</v>
      </c>
      <c r="C105" s="78" t="s">
        <v>159</v>
      </c>
      <c r="D105" s="84">
        <v>480</v>
      </c>
      <c r="E105" s="70" t="s">
        <v>188</v>
      </c>
      <c r="F105" s="70" t="s">
        <v>241</v>
      </c>
      <c r="G105" s="51">
        <v>51.9</v>
      </c>
      <c r="H105" s="18" t="str">
        <f t="shared" si="10"/>
        <v>Клинкер ФАСАДНЫЙ красный флешинг Винтаж "Ричмонд" Ф 0,71 NF (480шт.) М-300 ц.3,С0000074551,НКЗ,480,250х85х65,М-300,51,9</v>
      </c>
      <c r="I105" s="18">
        <v>97</v>
      </c>
      <c r="J105" s="18">
        <f t="shared" si="11"/>
        <v>97</v>
      </c>
      <c r="K105" s="18">
        <f t="shared" si="12"/>
        <v>97</v>
      </c>
      <c r="M105" s="1" t="str">
        <f t="shared" si="13"/>
        <v>Клинкер ФАСАДНЫЙ красный флешинг Винтаж "Ричмонд" Ф 0,71 NF (480шт.) М-300 ц.3</v>
      </c>
      <c r="N105" s="2" t="str">
        <f t="shared" si="14"/>
        <v>С0000074551</v>
      </c>
      <c r="O105" s="3" t="str">
        <f t="shared" si="15"/>
        <v>НКЗ</v>
      </c>
      <c r="P105" s="3">
        <f t="shared" si="16"/>
        <v>480</v>
      </c>
      <c r="Q105" s="3" t="str">
        <f t="shared" si="17"/>
        <v>250х85х65</v>
      </c>
      <c r="R105" s="3" t="str">
        <f t="shared" si="18"/>
        <v>М-300</v>
      </c>
      <c r="S105" s="4">
        <f t="shared" si="19"/>
        <v>51.9</v>
      </c>
    </row>
    <row r="106" spans="1:19" ht="15.75" x14ac:dyDescent="0.25">
      <c r="A106" s="91" t="s">
        <v>158</v>
      </c>
      <c r="B106" s="92" t="s">
        <v>129</v>
      </c>
      <c r="C106" s="78" t="s">
        <v>159</v>
      </c>
      <c r="D106" s="84">
        <v>480</v>
      </c>
      <c r="E106" s="70" t="s">
        <v>188</v>
      </c>
      <c r="F106" s="70" t="s">
        <v>241</v>
      </c>
      <c r="G106" s="51">
        <v>61.9</v>
      </c>
      <c r="H106" s="18" t="str">
        <f t="shared" si="10"/>
        <v>Клинкер ФАСАДНЫЙ темно-терракотовый флешинг Винтаж "Антверпен" Ф 0,71 NF (480шт.) М-300,С0000073895,НКЗ,480,250х85х65,М-300,61,9</v>
      </c>
      <c r="I106" s="18">
        <v>98</v>
      </c>
      <c r="J106" s="18">
        <f t="shared" si="11"/>
        <v>98</v>
      </c>
      <c r="K106" s="18">
        <f t="shared" si="12"/>
        <v>98</v>
      </c>
      <c r="M106" s="1" t="str">
        <f t="shared" si="13"/>
        <v>Клинкер ФАСАДНЫЙ темно-терракотовый флешинг Винтаж "Антверпен" Ф 0,71 NF (480шт.) М-300</v>
      </c>
      <c r="N106" s="2" t="str">
        <f t="shared" si="14"/>
        <v>С0000073895</v>
      </c>
      <c r="O106" s="3" t="str">
        <f t="shared" si="15"/>
        <v>НКЗ</v>
      </c>
      <c r="P106" s="3">
        <f t="shared" si="16"/>
        <v>480</v>
      </c>
      <c r="Q106" s="3" t="str">
        <f t="shared" si="17"/>
        <v>250х85х65</v>
      </c>
      <c r="R106" s="3" t="str">
        <f t="shared" si="18"/>
        <v>М-300</v>
      </c>
      <c r="S106" s="4">
        <f t="shared" si="19"/>
        <v>61.9</v>
      </c>
    </row>
    <row r="107" spans="1:19" ht="15.75" x14ac:dyDescent="0.25">
      <c r="A107" s="91" t="s">
        <v>130</v>
      </c>
      <c r="B107" s="92" t="s">
        <v>131</v>
      </c>
      <c r="C107" s="78" t="s">
        <v>159</v>
      </c>
      <c r="D107" s="84">
        <v>480</v>
      </c>
      <c r="E107" s="70" t="s">
        <v>188</v>
      </c>
      <c r="F107" s="70" t="s">
        <v>241</v>
      </c>
      <c r="G107" s="51">
        <v>70.900000000000006</v>
      </c>
      <c r="H107" s="18" t="str">
        <f t="shared" si="10"/>
        <v>Клинкер ФАСАДНЫЙ темно-красн. с бордовым песком Винтаж Порту 0,71 NF (480шт.) М-300,С0000067960,НКЗ,480,250х85х65,М-300,70,9</v>
      </c>
      <c r="I107" s="18">
        <v>99</v>
      </c>
      <c r="J107" s="18">
        <f t="shared" si="11"/>
        <v>99</v>
      </c>
      <c r="K107" s="18">
        <f t="shared" si="12"/>
        <v>99</v>
      </c>
      <c r="M107" s="1" t="str">
        <f t="shared" si="13"/>
        <v>Клинкер ФАСАДНЫЙ темно-красн. с бордовым песком Винтаж Порту 0,71 NF (480шт.) М-300</v>
      </c>
      <c r="N107" s="2" t="str">
        <f t="shared" si="14"/>
        <v>С0000067960</v>
      </c>
      <c r="O107" s="3" t="str">
        <f t="shared" si="15"/>
        <v>НКЗ</v>
      </c>
      <c r="P107" s="3">
        <f t="shared" si="16"/>
        <v>480</v>
      </c>
      <c r="Q107" s="3" t="str">
        <f t="shared" si="17"/>
        <v>250х85х65</v>
      </c>
      <c r="R107" s="3" t="str">
        <f t="shared" si="18"/>
        <v>М-300</v>
      </c>
      <c r="S107" s="4">
        <f t="shared" si="19"/>
        <v>70.900000000000006</v>
      </c>
    </row>
    <row r="108" spans="1:19" ht="15.75" x14ac:dyDescent="0.25">
      <c r="A108" s="91" t="s">
        <v>132</v>
      </c>
      <c r="B108" s="92" t="s">
        <v>133</v>
      </c>
      <c r="C108" s="78" t="s">
        <v>159</v>
      </c>
      <c r="D108" s="84">
        <v>480</v>
      </c>
      <c r="E108" s="70" t="s">
        <v>188</v>
      </c>
      <c r="F108" s="70" t="s">
        <v>241</v>
      </c>
      <c r="G108" s="87">
        <v>72.900000000000006</v>
      </c>
      <c r="H108" s="18" t="str">
        <f t="shared" si="10"/>
        <v>Клинкер ФАСАДНЫЙ темно-красн. с черным песком Винтаж Лиссабон 0,71 NF (480шт.) М-300,С0000067962,НКЗ,480,250х85х65,М-300,72,9</v>
      </c>
      <c r="I108" s="18">
        <v>100</v>
      </c>
      <c r="J108" s="18">
        <f t="shared" si="11"/>
        <v>100</v>
      </c>
      <c r="K108" s="18">
        <f t="shared" si="12"/>
        <v>100</v>
      </c>
      <c r="M108" s="1" t="str">
        <f t="shared" si="13"/>
        <v>Клинкер ФАСАДНЫЙ темно-красн. с черным песком Винтаж Лиссабон 0,71 NF (480шт.) М-300</v>
      </c>
      <c r="N108" s="2" t="str">
        <f t="shared" si="14"/>
        <v>С0000067962</v>
      </c>
      <c r="O108" s="3" t="str">
        <f t="shared" si="15"/>
        <v>НКЗ</v>
      </c>
      <c r="P108" s="3">
        <f t="shared" si="16"/>
        <v>480</v>
      </c>
      <c r="Q108" s="3" t="str">
        <f t="shared" si="17"/>
        <v>250х85х65</v>
      </c>
      <c r="R108" s="3" t="str">
        <f t="shared" si="18"/>
        <v>М-300</v>
      </c>
      <c r="S108" s="4">
        <f t="shared" si="19"/>
        <v>72.900000000000006</v>
      </c>
    </row>
    <row r="109" spans="1:19" ht="15.75" x14ac:dyDescent="0.25">
      <c r="A109" s="35" t="s">
        <v>275</v>
      </c>
      <c r="B109" s="36">
        <v>1</v>
      </c>
      <c r="C109" s="37">
        <v>1</v>
      </c>
      <c r="D109" s="37">
        <v>1</v>
      </c>
      <c r="E109" s="38">
        <v>1</v>
      </c>
      <c r="F109" s="38">
        <v>1</v>
      </c>
      <c r="G109" s="39">
        <v>1</v>
      </c>
      <c r="H109" s="18" t="str">
        <f t="shared" si="10"/>
        <v xml:space="preserve"> Клинкер тротуарный 0,51NF,1,1,1,1,1,1</v>
      </c>
      <c r="I109" s="18">
        <v>101</v>
      </c>
      <c r="J109" s="18">
        <f t="shared" si="11"/>
        <v>101</v>
      </c>
      <c r="K109" s="18">
        <f t="shared" si="12"/>
        <v>101</v>
      </c>
      <c r="M109" s="1" t="str">
        <f t="shared" si="13"/>
        <v xml:space="preserve"> Клинкер тротуарный 0,51NF</v>
      </c>
      <c r="N109" s="2">
        <f t="shared" si="14"/>
        <v>1</v>
      </c>
      <c r="O109" s="3">
        <f t="shared" si="15"/>
        <v>1</v>
      </c>
      <c r="P109" s="3">
        <f t="shared" si="16"/>
        <v>1</v>
      </c>
      <c r="Q109" s="3">
        <f t="shared" si="17"/>
        <v>1</v>
      </c>
      <c r="R109" s="3">
        <f t="shared" si="18"/>
        <v>1</v>
      </c>
      <c r="S109" s="4">
        <f t="shared" si="19"/>
        <v>1</v>
      </c>
    </row>
    <row r="110" spans="1:19" ht="15.75" x14ac:dyDescent="0.25">
      <c r="A110" s="93" t="s">
        <v>161</v>
      </c>
      <c r="B110" s="88" t="s">
        <v>162</v>
      </c>
      <c r="C110" s="78" t="s">
        <v>159</v>
      </c>
      <c r="D110" s="84">
        <v>540</v>
      </c>
      <c r="E110" s="70" t="s">
        <v>186</v>
      </c>
      <c r="F110" s="70" t="s">
        <v>242</v>
      </c>
      <c r="G110" s="51">
        <v>55.9</v>
      </c>
      <c r="H110" s="18" t="str">
        <f t="shared" si="10"/>
        <v>Клинкер ТРОТУАРНЫЙ коричневый "Мюнхен" (540шт.) 0,51NF ,С0000037352,НКЗ,540,200х100х50,8 Мпа,55,9</v>
      </c>
      <c r="I110" s="18">
        <v>102</v>
      </c>
      <c r="J110" s="18">
        <f t="shared" si="11"/>
        <v>102</v>
      </c>
      <c r="K110" s="18">
        <f t="shared" si="12"/>
        <v>102</v>
      </c>
      <c r="M110" s="1" t="str">
        <f t="shared" si="13"/>
        <v xml:space="preserve">Клинкер ТРОТУАРНЫЙ коричневый "Мюнхен" (540шт.) 0,51NF </v>
      </c>
      <c r="N110" s="2" t="str">
        <f t="shared" si="14"/>
        <v>С0000037352</v>
      </c>
      <c r="O110" s="3" t="str">
        <f t="shared" si="15"/>
        <v>НКЗ</v>
      </c>
      <c r="P110" s="3">
        <f t="shared" si="16"/>
        <v>540</v>
      </c>
      <c r="Q110" s="3" t="str">
        <f t="shared" si="17"/>
        <v>200х100х50</v>
      </c>
      <c r="R110" s="3" t="str">
        <f t="shared" si="18"/>
        <v>8 Мпа</v>
      </c>
      <c r="S110" s="4">
        <f t="shared" si="19"/>
        <v>55.9</v>
      </c>
    </row>
    <row r="111" spans="1:19" ht="15.75" x14ac:dyDescent="0.25">
      <c r="A111" s="93" t="s">
        <v>178</v>
      </c>
      <c r="B111" s="88" t="s">
        <v>163</v>
      </c>
      <c r="C111" s="78" t="s">
        <v>159</v>
      </c>
      <c r="D111" s="84">
        <v>532</v>
      </c>
      <c r="E111" s="70" t="s">
        <v>187</v>
      </c>
      <c r="F111" s="70" t="s">
        <v>242</v>
      </c>
      <c r="G111" s="51">
        <v>61.9</v>
      </c>
      <c r="H111" s="18" t="str">
        <f t="shared" si="10"/>
        <v>Клинкер ТРОТУАРНЫЙ ЛОНГ коричневый "Мюнхен" (532шт.) 0,51NF,С0000069975,НКЗ,532,250х80х50,8 Мпа,61,9</v>
      </c>
      <c r="I111" s="18">
        <v>103</v>
      </c>
      <c r="J111" s="18">
        <f t="shared" si="11"/>
        <v>103</v>
      </c>
      <c r="K111" s="18">
        <f t="shared" si="12"/>
        <v>103</v>
      </c>
      <c r="M111" s="1" t="str">
        <f t="shared" si="13"/>
        <v>Клинкер ТРОТУАРНЫЙ ЛОНГ коричневый "Мюнхен" (532шт.) 0,51NF</v>
      </c>
      <c r="N111" s="2" t="str">
        <f t="shared" si="14"/>
        <v>С0000069975</v>
      </c>
      <c r="O111" s="3" t="str">
        <f t="shared" si="15"/>
        <v>НКЗ</v>
      </c>
      <c r="P111" s="3">
        <f t="shared" si="16"/>
        <v>532</v>
      </c>
      <c r="Q111" s="3" t="str">
        <f t="shared" si="17"/>
        <v>250х80х50</v>
      </c>
      <c r="R111" s="3" t="str">
        <f t="shared" si="18"/>
        <v>8 Мпа</v>
      </c>
      <c r="S111" s="4">
        <f t="shared" si="19"/>
        <v>61.9</v>
      </c>
    </row>
    <row r="112" spans="1:19" ht="15.75" x14ac:dyDescent="0.25">
      <c r="A112" s="93" t="s">
        <v>164</v>
      </c>
      <c r="B112" s="88" t="s">
        <v>165</v>
      </c>
      <c r="C112" s="78" t="s">
        <v>159</v>
      </c>
      <c r="D112" s="84">
        <v>540</v>
      </c>
      <c r="E112" s="70" t="s">
        <v>186</v>
      </c>
      <c r="F112" s="70" t="s">
        <v>242</v>
      </c>
      <c r="G112" s="51">
        <v>38.9</v>
      </c>
      <c r="H112" s="18" t="str">
        <f t="shared" si="10"/>
        <v>Клинкер ТРОТУАРНЫЙ красный "Лондон" (540шт.) 0,51NF,С0000037722,НКЗ,540,200х100х50,8 Мпа,38,9</v>
      </c>
      <c r="I112" s="18">
        <v>104</v>
      </c>
      <c r="J112" s="18">
        <f t="shared" si="11"/>
        <v>104</v>
      </c>
      <c r="K112" s="18">
        <f t="shared" si="12"/>
        <v>104</v>
      </c>
      <c r="M112" s="1" t="str">
        <f t="shared" si="13"/>
        <v>Клинкер ТРОТУАРНЫЙ красный "Лондон" (540шт.) 0,51NF</v>
      </c>
      <c r="N112" s="2" t="str">
        <f t="shared" si="14"/>
        <v>С0000037722</v>
      </c>
      <c r="O112" s="3" t="str">
        <f t="shared" si="15"/>
        <v>НКЗ</v>
      </c>
      <c r="P112" s="3">
        <f t="shared" si="16"/>
        <v>540</v>
      </c>
      <c r="Q112" s="3" t="str">
        <f t="shared" si="17"/>
        <v>200х100х50</v>
      </c>
      <c r="R112" s="3" t="str">
        <f t="shared" si="18"/>
        <v>8 Мпа</v>
      </c>
      <c r="S112" s="4">
        <f t="shared" si="19"/>
        <v>38.9</v>
      </c>
    </row>
    <row r="113" spans="1:19" ht="15.75" x14ac:dyDescent="0.25">
      <c r="A113" s="93" t="s">
        <v>179</v>
      </c>
      <c r="B113" s="88" t="s">
        <v>166</v>
      </c>
      <c r="C113" s="78" t="s">
        <v>159</v>
      </c>
      <c r="D113" s="84">
        <v>532</v>
      </c>
      <c r="E113" s="70" t="s">
        <v>187</v>
      </c>
      <c r="F113" s="70" t="s">
        <v>242</v>
      </c>
      <c r="G113" s="51">
        <v>44.9</v>
      </c>
      <c r="H113" s="18" t="str">
        <f t="shared" si="10"/>
        <v>Клинкер ТРОТУАРНЫЙ ЛОНГ красный "Лондон" (532шт.) 0,51NF ,С0000069795,НКЗ,532,250х80х50,8 Мпа,44,9</v>
      </c>
      <c r="I113" s="18">
        <v>105</v>
      </c>
      <c r="J113" s="18">
        <f t="shared" si="11"/>
        <v>105</v>
      </c>
      <c r="K113" s="18">
        <f t="shared" si="12"/>
        <v>105</v>
      </c>
      <c r="M113" s="1" t="str">
        <f t="shared" si="13"/>
        <v xml:space="preserve">Клинкер ТРОТУАРНЫЙ ЛОНГ красный "Лондон" (532шт.) 0,51NF </v>
      </c>
      <c r="N113" s="2" t="str">
        <f t="shared" si="14"/>
        <v>С0000069795</v>
      </c>
      <c r="O113" s="3" t="str">
        <f t="shared" si="15"/>
        <v>НКЗ</v>
      </c>
      <c r="P113" s="3">
        <f t="shared" si="16"/>
        <v>532</v>
      </c>
      <c r="Q113" s="3" t="str">
        <f t="shared" si="17"/>
        <v>250х80х50</v>
      </c>
      <c r="R113" s="3" t="str">
        <f t="shared" si="18"/>
        <v>8 Мпа</v>
      </c>
      <c r="S113" s="4">
        <f t="shared" si="19"/>
        <v>44.9</v>
      </c>
    </row>
    <row r="114" spans="1:19" ht="15.75" x14ac:dyDescent="0.25">
      <c r="A114" s="93" t="s">
        <v>180</v>
      </c>
      <c r="B114" s="88" t="s">
        <v>176</v>
      </c>
      <c r="C114" s="78" t="s">
        <v>159</v>
      </c>
      <c r="D114" s="84">
        <v>540</v>
      </c>
      <c r="E114" s="70" t="s">
        <v>186</v>
      </c>
      <c r="F114" s="70" t="s">
        <v>242</v>
      </c>
      <c r="G114" s="51">
        <v>48.9</v>
      </c>
      <c r="H114" s="18" t="str">
        <f t="shared" si="10"/>
        <v>Клинкер ТРОТУАРНЫЙ красный флешинг "Ноттингем" (540шт.) 0,51NF,С0000062860,НКЗ,540,200х100х50,8 Мпа,48,9</v>
      </c>
      <c r="I114" s="18">
        <v>106</v>
      </c>
      <c r="J114" s="18">
        <f t="shared" si="11"/>
        <v>106</v>
      </c>
      <c r="K114" s="18">
        <f t="shared" si="12"/>
        <v>106</v>
      </c>
      <c r="M114" s="1" t="str">
        <f t="shared" si="13"/>
        <v>Клинкер ТРОТУАРНЫЙ красный флешинг "Ноттингем" (540шт.) 0,51NF</v>
      </c>
      <c r="N114" s="2" t="str">
        <f t="shared" si="14"/>
        <v>С0000062860</v>
      </c>
      <c r="O114" s="3" t="str">
        <f t="shared" si="15"/>
        <v>НКЗ</v>
      </c>
      <c r="P114" s="3">
        <f t="shared" si="16"/>
        <v>540</v>
      </c>
      <c r="Q114" s="3" t="str">
        <f t="shared" si="17"/>
        <v>200х100х50</v>
      </c>
      <c r="R114" s="3" t="str">
        <f t="shared" si="18"/>
        <v>8 Мпа</v>
      </c>
      <c r="S114" s="4">
        <f t="shared" si="19"/>
        <v>48.9</v>
      </c>
    </row>
    <row r="115" spans="1:19" ht="15.75" x14ac:dyDescent="0.25">
      <c r="A115" s="93" t="s">
        <v>181</v>
      </c>
      <c r="B115" s="88" t="s">
        <v>177</v>
      </c>
      <c r="C115" s="78" t="s">
        <v>159</v>
      </c>
      <c r="D115" s="84">
        <v>532</v>
      </c>
      <c r="E115" s="70" t="s">
        <v>187</v>
      </c>
      <c r="F115" s="70" t="s">
        <v>242</v>
      </c>
      <c r="G115" s="51">
        <v>54.9</v>
      </c>
      <c r="H115" s="18" t="str">
        <f t="shared" si="10"/>
        <v>Клинкер ТРОТУАРНЫЙ ЛОНГ красный флешинг "Ноттингем" (532шт.) 0,51NF,С0000069876,НКЗ,532,250х80х50,8 Мпа,54,9</v>
      </c>
      <c r="I115" s="18">
        <v>107</v>
      </c>
      <c r="J115" s="18">
        <f t="shared" si="11"/>
        <v>107</v>
      </c>
      <c r="K115" s="18">
        <f t="shared" si="12"/>
        <v>107</v>
      </c>
      <c r="M115" s="1" t="str">
        <f t="shared" si="13"/>
        <v>Клинкер ТРОТУАРНЫЙ ЛОНГ красный флешинг "Ноттингем" (532шт.) 0,51NF</v>
      </c>
      <c r="N115" s="2" t="str">
        <f t="shared" si="14"/>
        <v>С0000069876</v>
      </c>
      <c r="O115" s="3" t="str">
        <f t="shared" si="15"/>
        <v>НКЗ</v>
      </c>
      <c r="P115" s="3">
        <f t="shared" si="16"/>
        <v>532</v>
      </c>
      <c r="Q115" s="3" t="str">
        <f t="shared" si="17"/>
        <v>250х80х50</v>
      </c>
      <c r="R115" s="3" t="str">
        <f t="shared" si="18"/>
        <v>8 Мпа</v>
      </c>
      <c r="S115" s="4">
        <f t="shared" si="19"/>
        <v>54.9</v>
      </c>
    </row>
    <row r="116" spans="1:19" ht="15.75" x14ac:dyDescent="0.25">
      <c r="A116" s="93" t="s">
        <v>167</v>
      </c>
      <c r="B116" s="88" t="s">
        <v>168</v>
      </c>
      <c r="C116" s="78" t="s">
        <v>159</v>
      </c>
      <c r="D116" s="84">
        <v>540</v>
      </c>
      <c r="E116" s="70" t="s">
        <v>186</v>
      </c>
      <c r="F116" s="70" t="s">
        <v>242</v>
      </c>
      <c r="G116" s="51">
        <v>45.9</v>
      </c>
      <c r="H116" s="18" t="str">
        <f t="shared" si="10"/>
        <v>Клинкер ТРОТУАРНЫЙ темно-красный "Эдинбург" (540шт.) 0,51NF,С0000036737,НКЗ,540,200х100х50,8 Мпа,45,9</v>
      </c>
      <c r="I116" s="18">
        <v>108</v>
      </c>
      <c r="J116" s="18">
        <f t="shared" si="11"/>
        <v>108</v>
      </c>
      <c r="K116" s="18">
        <f t="shared" si="12"/>
        <v>108</v>
      </c>
      <c r="M116" s="1" t="str">
        <f t="shared" si="13"/>
        <v>Клинкер ТРОТУАРНЫЙ темно-красный "Эдинбург" (540шт.) 0,51NF</v>
      </c>
      <c r="N116" s="2" t="str">
        <f t="shared" si="14"/>
        <v>С0000036737</v>
      </c>
      <c r="O116" s="3" t="str">
        <f t="shared" si="15"/>
        <v>НКЗ</v>
      </c>
      <c r="P116" s="3">
        <f t="shared" si="16"/>
        <v>540</v>
      </c>
      <c r="Q116" s="3" t="str">
        <f t="shared" si="17"/>
        <v>200х100х50</v>
      </c>
      <c r="R116" s="3" t="str">
        <f t="shared" si="18"/>
        <v>8 Мпа</v>
      </c>
      <c r="S116" s="4">
        <f t="shared" si="19"/>
        <v>45.9</v>
      </c>
    </row>
    <row r="117" spans="1:19" ht="15.75" x14ac:dyDescent="0.25">
      <c r="A117" s="93" t="s">
        <v>182</v>
      </c>
      <c r="B117" s="88" t="s">
        <v>169</v>
      </c>
      <c r="C117" s="78" t="s">
        <v>159</v>
      </c>
      <c r="D117" s="84">
        <v>532</v>
      </c>
      <c r="E117" s="70" t="s">
        <v>187</v>
      </c>
      <c r="F117" s="70" t="s">
        <v>242</v>
      </c>
      <c r="G117" s="51">
        <v>51.9</v>
      </c>
      <c r="H117" s="18" t="str">
        <f t="shared" si="10"/>
        <v>Клинкер ТРОТУАРНЫЙ ЛОНГ темно-красный "Эдинбург" (532шт.) 0,51NF ,С0000069796,НКЗ,532,250х80х50,8 Мпа,51,9</v>
      </c>
      <c r="I117" s="18">
        <v>109</v>
      </c>
      <c r="J117" s="18">
        <f t="shared" si="11"/>
        <v>109</v>
      </c>
      <c r="K117" s="18">
        <f t="shared" si="12"/>
        <v>109</v>
      </c>
      <c r="M117" s="1" t="str">
        <f t="shared" si="13"/>
        <v xml:space="preserve">Клинкер ТРОТУАРНЫЙ ЛОНГ темно-красный "Эдинбург" (532шт.) 0,51NF </v>
      </c>
      <c r="N117" s="2" t="str">
        <f t="shared" si="14"/>
        <v>С0000069796</v>
      </c>
      <c r="O117" s="3" t="str">
        <f t="shared" si="15"/>
        <v>НКЗ</v>
      </c>
      <c r="P117" s="3">
        <f t="shared" si="16"/>
        <v>532</v>
      </c>
      <c r="Q117" s="3" t="str">
        <f t="shared" si="17"/>
        <v>250х80х50</v>
      </c>
      <c r="R117" s="3" t="str">
        <f t="shared" si="18"/>
        <v>8 Мпа</v>
      </c>
      <c r="S117" s="4">
        <f t="shared" si="19"/>
        <v>51.9</v>
      </c>
    </row>
    <row r="118" spans="1:19" ht="15.75" x14ac:dyDescent="0.25">
      <c r="A118" s="93" t="s">
        <v>170</v>
      </c>
      <c r="B118" s="88" t="s">
        <v>171</v>
      </c>
      <c r="C118" s="78" t="s">
        <v>159</v>
      </c>
      <c r="D118" s="84">
        <v>540</v>
      </c>
      <c r="E118" s="70" t="s">
        <v>186</v>
      </c>
      <c r="F118" s="70" t="s">
        <v>242</v>
      </c>
      <c r="G118" s="51">
        <v>52.9</v>
      </c>
      <c r="H118" s="18" t="str">
        <f t="shared" si="10"/>
        <v>Клинкер ТРОТУАРНЫЙ темно-красный флэшинг "Глазго" (540шт.) 0,51NF,С0000036050,НКЗ,540,200х100х50,8 Мпа,52,9</v>
      </c>
      <c r="I118" s="18">
        <v>110</v>
      </c>
      <c r="J118" s="18">
        <f t="shared" si="11"/>
        <v>110</v>
      </c>
      <c r="K118" s="18">
        <f t="shared" si="12"/>
        <v>110</v>
      </c>
      <c r="M118" s="1" t="str">
        <f t="shared" si="13"/>
        <v>Клинкер ТРОТУАРНЫЙ темно-красный флэшинг "Глазго" (540шт.) 0,51NF</v>
      </c>
      <c r="N118" s="2" t="str">
        <f t="shared" si="14"/>
        <v>С0000036050</v>
      </c>
      <c r="O118" s="3" t="str">
        <f t="shared" si="15"/>
        <v>НКЗ</v>
      </c>
      <c r="P118" s="3">
        <f t="shared" si="16"/>
        <v>540</v>
      </c>
      <c r="Q118" s="3" t="str">
        <f t="shared" si="17"/>
        <v>200х100х50</v>
      </c>
      <c r="R118" s="3" t="str">
        <f t="shared" si="18"/>
        <v>8 Мпа</v>
      </c>
      <c r="S118" s="4">
        <f t="shared" si="19"/>
        <v>52.9</v>
      </c>
    </row>
    <row r="119" spans="1:19" ht="15.75" x14ac:dyDescent="0.25">
      <c r="A119" s="93" t="s">
        <v>183</v>
      </c>
      <c r="B119" s="88" t="s">
        <v>172</v>
      </c>
      <c r="C119" s="78" t="s">
        <v>159</v>
      </c>
      <c r="D119" s="84">
        <v>532</v>
      </c>
      <c r="E119" s="70" t="s">
        <v>187</v>
      </c>
      <c r="F119" s="70" t="s">
        <v>242</v>
      </c>
      <c r="G119" s="51">
        <v>58.9</v>
      </c>
      <c r="H119" s="18" t="str">
        <f t="shared" si="10"/>
        <v>Клинкер ТРОТУАРНЫЙ ЛОНГ темно-красный флэшинг "Глазго" (532шт.) 0,51NF ,С0000069874,НКЗ,532,250х80х50,8 Мпа,58,9</v>
      </c>
      <c r="I119" s="18">
        <v>111</v>
      </c>
      <c r="J119" s="18">
        <f t="shared" si="11"/>
        <v>111</v>
      </c>
      <c r="K119" s="18">
        <f t="shared" si="12"/>
        <v>111</v>
      </c>
      <c r="M119" s="1" t="str">
        <f t="shared" si="13"/>
        <v xml:space="preserve">Клинкер ТРОТУАРНЫЙ ЛОНГ темно-красный флэшинг "Глазго" (532шт.) 0,51NF </v>
      </c>
      <c r="N119" s="2" t="str">
        <f t="shared" si="14"/>
        <v>С0000069874</v>
      </c>
      <c r="O119" s="3" t="str">
        <f t="shared" si="15"/>
        <v>НКЗ</v>
      </c>
      <c r="P119" s="3">
        <f t="shared" si="16"/>
        <v>532</v>
      </c>
      <c r="Q119" s="3" t="str">
        <f t="shared" si="17"/>
        <v>250х80х50</v>
      </c>
      <c r="R119" s="3" t="str">
        <f t="shared" si="18"/>
        <v>8 Мпа</v>
      </c>
      <c r="S119" s="4">
        <f t="shared" si="19"/>
        <v>58.9</v>
      </c>
    </row>
    <row r="120" spans="1:19" ht="15.75" x14ac:dyDescent="0.25">
      <c r="A120" s="93" t="s">
        <v>173</v>
      </c>
      <c r="B120" s="88" t="s">
        <v>174</v>
      </c>
      <c r="C120" s="78" t="s">
        <v>159</v>
      </c>
      <c r="D120" s="84">
        <v>540</v>
      </c>
      <c r="E120" s="70" t="s">
        <v>186</v>
      </c>
      <c r="F120" s="70" t="s">
        <v>242</v>
      </c>
      <c r="G120" s="51">
        <v>74.900000000000006</v>
      </c>
      <c r="H120" s="18" t="str">
        <f t="shared" si="10"/>
        <v>Клинкер ТРОТУАРНЫЙ графитовый "Штутгарт" (540 шт.) 0,51NF,С0000069017,НКЗ,540,200х100х50,8 Мпа,74,9</v>
      </c>
      <c r="I120" s="18">
        <v>112</v>
      </c>
      <c r="J120" s="18">
        <f t="shared" si="11"/>
        <v>112</v>
      </c>
      <c r="K120" s="18">
        <f t="shared" si="12"/>
        <v>112</v>
      </c>
      <c r="M120" s="1" t="str">
        <f t="shared" si="13"/>
        <v>Клинкер ТРОТУАРНЫЙ графитовый "Штутгарт" (540 шт.) 0,51NF</v>
      </c>
      <c r="N120" s="2" t="str">
        <f t="shared" si="14"/>
        <v>С0000069017</v>
      </c>
      <c r="O120" s="3" t="str">
        <f t="shared" si="15"/>
        <v>НКЗ</v>
      </c>
      <c r="P120" s="3">
        <f t="shared" si="16"/>
        <v>540</v>
      </c>
      <c r="Q120" s="3" t="str">
        <f t="shared" si="17"/>
        <v>200х100х50</v>
      </c>
      <c r="R120" s="3" t="str">
        <f t="shared" si="18"/>
        <v>8 Мпа</v>
      </c>
      <c r="S120" s="4">
        <f t="shared" si="19"/>
        <v>74.900000000000006</v>
      </c>
    </row>
    <row r="121" spans="1:19" ht="15.75" x14ac:dyDescent="0.25">
      <c r="A121" s="93" t="s">
        <v>184</v>
      </c>
      <c r="B121" s="88" t="s">
        <v>175</v>
      </c>
      <c r="C121" s="78" t="s">
        <v>159</v>
      </c>
      <c r="D121" s="84">
        <v>532</v>
      </c>
      <c r="E121" s="84" t="s">
        <v>187</v>
      </c>
      <c r="F121" s="70" t="s">
        <v>242</v>
      </c>
      <c r="G121" s="87">
        <v>79.900000000000006</v>
      </c>
      <c r="H121" s="18" t="str">
        <f t="shared" si="10"/>
        <v>Клинкер ТРОТУАРНЫЙ ЛОНГ графитовый "Штутгарт" (532 шт.) 0,51NF ,С0000069019,НКЗ,532,250х80х50,8 Мпа,79,9</v>
      </c>
      <c r="I121" s="18">
        <v>113</v>
      </c>
      <c r="J121" s="18">
        <f t="shared" si="11"/>
        <v>113</v>
      </c>
      <c r="K121" s="18">
        <f t="shared" si="12"/>
        <v>113</v>
      </c>
      <c r="M121" s="1" t="str">
        <f t="shared" si="13"/>
        <v xml:space="preserve">Клинкер ТРОТУАРНЫЙ ЛОНГ графитовый "Штутгарт" (532 шт.) 0,51NF </v>
      </c>
      <c r="N121" s="2" t="str">
        <f t="shared" si="14"/>
        <v>С0000069019</v>
      </c>
      <c r="O121" s="3" t="str">
        <f t="shared" si="15"/>
        <v>НКЗ</v>
      </c>
      <c r="P121" s="3">
        <f t="shared" si="16"/>
        <v>532</v>
      </c>
      <c r="Q121" s="3" t="str">
        <f t="shared" si="17"/>
        <v>250х80х50</v>
      </c>
      <c r="R121" s="3" t="str">
        <f t="shared" si="18"/>
        <v>8 Мпа</v>
      </c>
      <c r="S121" s="4">
        <f t="shared" si="19"/>
        <v>79.900000000000006</v>
      </c>
    </row>
    <row r="122" spans="1:19" ht="15.75" x14ac:dyDescent="0.25">
      <c r="A122" s="35" t="s">
        <v>276</v>
      </c>
      <c r="B122" s="36">
        <v>1</v>
      </c>
      <c r="C122" s="37">
        <v>1</v>
      </c>
      <c r="D122" s="37">
        <v>1</v>
      </c>
      <c r="E122" s="38">
        <v>1</v>
      </c>
      <c r="F122" s="38">
        <v>1</v>
      </c>
      <c r="G122" s="39">
        <v>1</v>
      </c>
      <c r="H122" s="18" t="str">
        <f t="shared" si="10"/>
        <v xml:space="preserve"> Кирпич и Камни керамические рядовые,1,1,1,1,1,1</v>
      </c>
      <c r="I122" s="18">
        <v>114</v>
      </c>
      <c r="J122" s="18">
        <f t="shared" si="11"/>
        <v>114</v>
      </c>
      <c r="K122" s="18">
        <f t="shared" si="12"/>
        <v>114</v>
      </c>
      <c r="M122" s="1" t="str">
        <f t="shared" si="13"/>
        <v xml:space="preserve"> Кирпич и Камни керамические рядовые</v>
      </c>
      <c r="N122" s="2">
        <f t="shared" si="14"/>
        <v>1</v>
      </c>
      <c r="O122" s="3">
        <f t="shared" si="15"/>
        <v>1</v>
      </c>
      <c r="P122" s="3">
        <f t="shared" si="16"/>
        <v>1</v>
      </c>
      <c r="Q122" s="3">
        <f t="shared" si="17"/>
        <v>1</v>
      </c>
      <c r="R122" s="3">
        <f t="shared" si="18"/>
        <v>1</v>
      </c>
      <c r="S122" s="4">
        <f t="shared" si="19"/>
        <v>1</v>
      </c>
    </row>
    <row r="123" spans="1:19" ht="15.75" x14ac:dyDescent="0.25">
      <c r="A123" s="79" t="s">
        <v>270</v>
      </c>
      <c r="B123" s="80"/>
      <c r="C123" s="67"/>
      <c r="D123" s="81"/>
      <c r="E123" s="81"/>
      <c r="F123" s="81"/>
      <c r="G123" s="67"/>
      <c r="H123" s="18" t="str">
        <f t="shared" si="10"/>
        <v>● Камни,,,,,,</v>
      </c>
      <c r="I123" s="18">
        <v>115</v>
      </c>
      <c r="J123" s="18">
        <f t="shared" si="11"/>
        <v>115</v>
      </c>
      <c r="K123" s="18">
        <f t="shared" si="12"/>
        <v>115</v>
      </c>
      <c r="M123" s="1" t="str">
        <f t="shared" si="13"/>
        <v>● Камни</v>
      </c>
      <c r="N123" s="2">
        <f t="shared" si="14"/>
        <v>0</v>
      </c>
      <c r="O123" s="3">
        <f t="shared" si="15"/>
        <v>0</v>
      </c>
      <c r="P123" s="3">
        <f t="shared" si="16"/>
        <v>0</v>
      </c>
      <c r="Q123" s="3">
        <f t="shared" si="17"/>
        <v>0</v>
      </c>
      <c r="R123" s="3">
        <f t="shared" si="18"/>
        <v>0</v>
      </c>
      <c r="S123" s="4">
        <f t="shared" si="19"/>
        <v>0</v>
      </c>
    </row>
    <row r="124" spans="1:19" ht="15.75" x14ac:dyDescent="0.25">
      <c r="A124" s="82" t="s">
        <v>190</v>
      </c>
      <c r="B124" s="88" t="s">
        <v>191</v>
      </c>
      <c r="C124" s="94" t="s">
        <v>159</v>
      </c>
      <c r="D124" s="84">
        <v>280</v>
      </c>
      <c r="E124" s="84" t="s">
        <v>227</v>
      </c>
      <c r="F124" s="84" t="s">
        <v>243</v>
      </c>
      <c r="G124" s="87">
        <v>31.9</v>
      </c>
      <c r="H124" s="18" t="str">
        <f t="shared" si="10"/>
        <v>Кам. ряд. пориз. 2,1 NF М-150 ,С0000021881,НКЗ,280,250х120х140,М-150,31,9</v>
      </c>
      <c r="I124" s="18">
        <v>116</v>
      </c>
      <c r="J124" s="18">
        <f t="shared" si="11"/>
        <v>116</v>
      </c>
      <c r="K124" s="18">
        <f t="shared" si="12"/>
        <v>116</v>
      </c>
      <c r="M124" s="1" t="str">
        <f t="shared" si="13"/>
        <v xml:space="preserve">Кам. ряд. пориз. 2,1 NF М-150 </v>
      </c>
      <c r="N124" s="2" t="str">
        <f t="shared" si="14"/>
        <v>С0000021881</v>
      </c>
      <c r="O124" s="3" t="str">
        <f t="shared" si="15"/>
        <v>НКЗ</v>
      </c>
      <c r="P124" s="3">
        <f t="shared" si="16"/>
        <v>280</v>
      </c>
      <c r="Q124" s="3" t="str">
        <f t="shared" si="17"/>
        <v>250х120х140</v>
      </c>
      <c r="R124" s="3" t="str">
        <f t="shared" si="18"/>
        <v>М-150</v>
      </c>
      <c r="S124" s="4">
        <f t="shared" si="19"/>
        <v>31.9</v>
      </c>
    </row>
    <row r="125" spans="1:19" ht="15.75" x14ac:dyDescent="0.25">
      <c r="A125" s="82" t="s">
        <v>202</v>
      </c>
      <c r="B125" s="88" t="s">
        <v>203</v>
      </c>
      <c r="C125" s="94" t="s">
        <v>210</v>
      </c>
      <c r="D125" s="84">
        <v>280</v>
      </c>
      <c r="E125" s="84" t="s">
        <v>227</v>
      </c>
      <c r="F125" s="84" t="s">
        <v>243</v>
      </c>
      <c r="G125" s="87">
        <v>31.9</v>
      </c>
      <c r="H125" s="18" t="str">
        <f t="shared" si="10"/>
        <v>Кам. ряд. пориз. 2.1 NF М-150 ,С0000001088,ККЗ,280,250х120х140,М-150,31,9</v>
      </c>
      <c r="I125" s="18">
        <v>117</v>
      </c>
      <c r="J125" s="18">
        <f t="shared" si="11"/>
        <v>117</v>
      </c>
      <c r="K125" s="18">
        <f t="shared" si="12"/>
        <v>117</v>
      </c>
      <c r="M125" s="1" t="str">
        <f t="shared" si="13"/>
        <v xml:space="preserve">Кам. ряд. пориз. 2.1 NF М-150 </v>
      </c>
      <c r="N125" s="2" t="str">
        <f t="shared" si="14"/>
        <v>С0000001088</v>
      </c>
      <c r="O125" s="3" t="str">
        <f t="shared" si="15"/>
        <v>ККЗ</v>
      </c>
      <c r="P125" s="3">
        <f t="shared" si="16"/>
        <v>280</v>
      </c>
      <c r="Q125" s="3" t="str">
        <f t="shared" si="17"/>
        <v>250х120х140</v>
      </c>
      <c r="R125" s="3" t="str">
        <f t="shared" si="18"/>
        <v>М-150</v>
      </c>
      <c r="S125" s="4">
        <f t="shared" si="19"/>
        <v>31.9</v>
      </c>
    </row>
    <row r="126" spans="1:19" ht="15.75" x14ac:dyDescent="0.25">
      <c r="A126" s="82" t="s">
        <v>204</v>
      </c>
      <c r="B126" s="88" t="s">
        <v>205</v>
      </c>
      <c r="C126" s="94" t="s">
        <v>210</v>
      </c>
      <c r="D126" s="84">
        <v>280</v>
      </c>
      <c r="E126" s="84" t="s">
        <v>227</v>
      </c>
      <c r="F126" s="84" t="s">
        <v>239</v>
      </c>
      <c r="G126" s="87">
        <v>31.9</v>
      </c>
      <c r="H126" s="18" t="str">
        <f t="shared" si="10"/>
        <v>Кам. ряд. пориз. 2.1 NF М-175 ,С0000001083,ККЗ,280,250х120х140,М-175,31,9</v>
      </c>
      <c r="I126" s="18">
        <v>118</v>
      </c>
      <c r="J126" s="18">
        <f t="shared" si="11"/>
        <v>118</v>
      </c>
      <c r="K126" s="18">
        <f t="shared" si="12"/>
        <v>118</v>
      </c>
      <c r="M126" s="1" t="str">
        <f t="shared" si="13"/>
        <v xml:space="preserve">Кам. ряд. пориз. 2.1 NF М-175 </v>
      </c>
      <c r="N126" s="2" t="str">
        <f t="shared" si="14"/>
        <v>С0000001083</v>
      </c>
      <c r="O126" s="3" t="str">
        <f t="shared" si="15"/>
        <v>ККЗ</v>
      </c>
      <c r="P126" s="3">
        <f t="shared" si="16"/>
        <v>280</v>
      </c>
      <c r="Q126" s="3" t="str">
        <f t="shared" si="17"/>
        <v>250х120х140</v>
      </c>
      <c r="R126" s="3" t="str">
        <f t="shared" si="18"/>
        <v>М-175</v>
      </c>
      <c r="S126" s="4">
        <f t="shared" si="19"/>
        <v>31.9</v>
      </c>
    </row>
    <row r="127" spans="1:19" ht="15.75" x14ac:dyDescent="0.25">
      <c r="A127" s="82" t="s">
        <v>192</v>
      </c>
      <c r="B127" s="88" t="s">
        <v>193</v>
      </c>
      <c r="C127" s="94" t="s">
        <v>159</v>
      </c>
      <c r="D127" s="84">
        <v>60</v>
      </c>
      <c r="E127" s="84" t="s">
        <v>228</v>
      </c>
      <c r="F127" s="84" t="s">
        <v>244</v>
      </c>
      <c r="G127" s="87">
        <v>162.9</v>
      </c>
      <c r="H127" s="18" t="str">
        <f t="shared" si="10"/>
        <v>Кам. ряд. пориз. 10,7 NF М-100,С0000023412,НКЗ,60,380х250х219,М-100,162,9</v>
      </c>
      <c r="I127" s="18">
        <v>119</v>
      </c>
      <c r="J127" s="18">
        <f t="shared" si="11"/>
        <v>119</v>
      </c>
      <c r="K127" s="18">
        <f t="shared" si="12"/>
        <v>119</v>
      </c>
      <c r="M127" s="1" t="str">
        <f t="shared" si="13"/>
        <v>Кам. ряд. пориз. 10,7 NF М-100</v>
      </c>
      <c r="N127" s="2" t="str">
        <f t="shared" si="14"/>
        <v>С0000023412</v>
      </c>
      <c r="O127" s="3" t="str">
        <f t="shared" si="15"/>
        <v>НКЗ</v>
      </c>
      <c r="P127" s="3">
        <f t="shared" si="16"/>
        <v>60</v>
      </c>
      <c r="Q127" s="3" t="str">
        <f t="shared" si="17"/>
        <v>380х250х219</v>
      </c>
      <c r="R127" s="3" t="str">
        <f t="shared" si="18"/>
        <v>М-100</v>
      </c>
      <c r="S127" s="4">
        <f t="shared" si="19"/>
        <v>162.9</v>
      </c>
    </row>
    <row r="128" spans="1:19" ht="15.75" x14ac:dyDescent="0.25">
      <c r="A128" s="82" t="s">
        <v>206</v>
      </c>
      <c r="B128" s="88" t="s">
        <v>207</v>
      </c>
      <c r="C128" s="94" t="s">
        <v>210</v>
      </c>
      <c r="D128" s="84">
        <v>40</v>
      </c>
      <c r="E128" s="84" t="s">
        <v>228</v>
      </c>
      <c r="F128" s="84" t="s">
        <v>244</v>
      </c>
      <c r="G128" s="87">
        <v>179.9</v>
      </c>
      <c r="H128" s="18" t="str">
        <f t="shared" si="10"/>
        <v>Кам. ряд. пориз. 10.7 NF теплый М-100 ,С0000044416,ККЗ,40,380х250х219,М-100,179,9</v>
      </c>
      <c r="I128" s="18">
        <v>120</v>
      </c>
      <c r="J128" s="18">
        <f t="shared" si="11"/>
        <v>120</v>
      </c>
      <c r="K128" s="18">
        <f t="shared" si="12"/>
        <v>120</v>
      </c>
      <c r="M128" s="1" t="str">
        <f t="shared" si="13"/>
        <v xml:space="preserve">Кам. ряд. пориз. 10.7 NF теплый М-100 </v>
      </c>
      <c r="N128" s="2" t="str">
        <f t="shared" si="14"/>
        <v>С0000044416</v>
      </c>
      <c r="O128" s="3" t="str">
        <f t="shared" si="15"/>
        <v>ККЗ</v>
      </c>
      <c r="P128" s="3">
        <f t="shared" si="16"/>
        <v>40</v>
      </c>
      <c r="Q128" s="3" t="str">
        <f t="shared" si="17"/>
        <v>380х250х219</v>
      </c>
      <c r="R128" s="3" t="str">
        <f t="shared" si="18"/>
        <v>М-100</v>
      </c>
      <c r="S128" s="4">
        <f t="shared" si="19"/>
        <v>179.9</v>
      </c>
    </row>
    <row r="129" spans="1:19" ht="15.75" x14ac:dyDescent="0.25">
      <c r="A129" s="82" t="s">
        <v>194</v>
      </c>
      <c r="B129" s="88" t="s">
        <v>195</v>
      </c>
      <c r="C129" s="94" t="s">
        <v>159</v>
      </c>
      <c r="D129" s="84">
        <v>60</v>
      </c>
      <c r="E129" s="84" t="s">
        <v>229</v>
      </c>
      <c r="F129" s="84" t="s">
        <v>244</v>
      </c>
      <c r="G129" s="87">
        <v>167.9</v>
      </c>
      <c r="H129" s="18" t="str">
        <f t="shared" si="10"/>
        <v>Кам. ряд. пориз. 11.2 NF М-100 ,С0000024468,НКЗ,60,398х250х219,М-100,167,9</v>
      </c>
      <c r="I129" s="18">
        <v>121</v>
      </c>
      <c r="J129" s="18">
        <f t="shared" si="11"/>
        <v>121</v>
      </c>
      <c r="K129" s="18">
        <f t="shared" si="12"/>
        <v>121</v>
      </c>
      <c r="M129" s="1" t="str">
        <f t="shared" si="13"/>
        <v xml:space="preserve">Кам. ряд. пориз. 11.2 NF М-100 </v>
      </c>
      <c r="N129" s="2" t="str">
        <f t="shared" si="14"/>
        <v>С0000024468</v>
      </c>
      <c r="O129" s="3" t="str">
        <f t="shared" si="15"/>
        <v>НКЗ</v>
      </c>
      <c r="P129" s="3">
        <f t="shared" si="16"/>
        <v>60</v>
      </c>
      <c r="Q129" s="3" t="str">
        <f t="shared" si="17"/>
        <v>398х250х219</v>
      </c>
      <c r="R129" s="3" t="str">
        <f t="shared" si="18"/>
        <v>М-100</v>
      </c>
      <c r="S129" s="4">
        <f t="shared" si="19"/>
        <v>167.9</v>
      </c>
    </row>
    <row r="130" spans="1:19" ht="15.75" x14ac:dyDescent="0.25">
      <c r="A130" s="82" t="s">
        <v>208</v>
      </c>
      <c r="B130" s="88" t="s">
        <v>209</v>
      </c>
      <c r="C130" s="94" t="s">
        <v>210</v>
      </c>
      <c r="D130" s="84">
        <v>40</v>
      </c>
      <c r="E130" s="84" t="s">
        <v>230</v>
      </c>
      <c r="F130" s="84" t="s">
        <v>244</v>
      </c>
      <c r="G130" s="87">
        <v>181.9</v>
      </c>
      <c r="H130" s="18" t="str">
        <f t="shared" si="10"/>
        <v>Кам. ряд. пориз. 12,35 NF М-100,С0000037922,ККЗ,40,440х250х219,М-100,181,9</v>
      </c>
      <c r="I130" s="18">
        <v>122</v>
      </c>
      <c r="J130" s="18">
        <f t="shared" si="11"/>
        <v>122</v>
      </c>
      <c r="K130" s="18">
        <f t="shared" si="12"/>
        <v>122</v>
      </c>
      <c r="M130" s="1" t="str">
        <f t="shared" si="13"/>
        <v>Кам. ряд. пориз. 12,35 NF М-100</v>
      </c>
      <c r="N130" s="2" t="str">
        <f t="shared" si="14"/>
        <v>С0000037922</v>
      </c>
      <c r="O130" s="3" t="str">
        <f t="shared" si="15"/>
        <v>ККЗ</v>
      </c>
      <c r="P130" s="3">
        <f t="shared" si="16"/>
        <v>40</v>
      </c>
      <c r="Q130" s="3" t="str">
        <f t="shared" si="17"/>
        <v>440х250х219</v>
      </c>
      <c r="R130" s="3" t="str">
        <f t="shared" si="18"/>
        <v>М-100</v>
      </c>
      <c r="S130" s="4">
        <f t="shared" si="19"/>
        <v>181.9</v>
      </c>
    </row>
    <row r="131" spans="1:19" ht="15.75" x14ac:dyDescent="0.25">
      <c r="A131" s="82" t="s">
        <v>196</v>
      </c>
      <c r="B131" s="88" t="s">
        <v>197</v>
      </c>
      <c r="C131" s="94" t="s">
        <v>159</v>
      </c>
      <c r="D131" s="84">
        <v>48</v>
      </c>
      <c r="E131" s="84" t="s">
        <v>232</v>
      </c>
      <c r="F131" s="84" t="s">
        <v>244</v>
      </c>
      <c r="G131" s="87">
        <v>191.9</v>
      </c>
      <c r="H131" s="18" t="str">
        <f t="shared" si="10"/>
        <v>Кам. ряд. пориз. 14,3 NF М-100,С0000024423,НКЗ,48,510х250х219,М-100,191,9</v>
      </c>
      <c r="I131" s="18">
        <v>123</v>
      </c>
      <c r="J131" s="18">
        <f t="shared" si="11"/>
        <v>123</v>
      </c>
      <c r="K131" s="18">
        <f t="shared" si="12"/>
        <v>123</v>
      </c>
      <c r="M131" s="1" t="str">
        <f t="shared" si="13"/>
        <v>Кам. ряд. пориз. 14,3 NF М-100</v>
      </c>
      <c r="N131" s="2" t="str">
        <f t="shared" si="14"/>
        <v>С0000024423</v>
      </c>
      <c r="O131" s="3" t="str">
        <f t="shared" si="15"/>
        <v>НКЗ</v>
      </c>
      <c r="P131" s="3">
        <f t="shared" si="16"/>
        <v>48</v>
      </c>
      <c r="Q131" s="3" t="str">
        <f t="shared" si="17"/>
        <v>510х250х219</v>
      </c>
      <c r="R131" s="3" t="str">
        <f t="shared" si="18"/>
        <v>М-100</v>
      </c>
      <c r="S131" s="4">
        <f t="shared" si="19"/>
        <v>191.9</v>
      </c>
    </row>
    <row r="132" spans="1:19" ht="15.75" x14ac:dyDescent="0.25">
      <c r="A132" s="82" t="s">
        <v>223</v>
      </c>
      <c r="B132" s="88" t="s">
        <v>224</v>
      </c>
      <c r="C132" s="94" t="s">
        <v>50</v>
      </c>
      <c r="D132" s="84">
        <v>96</v>
      </c>
      <c r="E132" s="84" t="s">
        <v>231</v>
      </c>
      <c r="F132" s="84" t="s">
        <v>243</v>
      </c>
      <c r="G132" s="87">
        <v>91.9</v>
      </c>
      <c r="H132" s="18" t="str">
        <f t="shared" si="10"/>
        <v>Камень рядовой перегородочный 4,58 NF М-150,С0000059224,РКЗ,96,510х80х219,М-150,91,9</v>
      </c>
      <c r="I132" s="18">
        <v>124</v>
      </c>
      <c r="J132" s="18">
        <f t="shared" si="11"/>
        <v>124</v>
      </c>
      <c r="K132" s="18">
        <f t="shared" si="12"/>
        <v>124</v>
      </c>
      <c r="M132" s="1" t="str">
        <f t="shared" si="13"/>
        <v>Камень рядовой перегородочный 4,58 NF М-150</v>
      </c>
      <c r="N132" s="2" t="str">
        <f t="shared" si="14"/>
        <v>С0000059224</v>
      </c>
      <c r="O132" s="3" t="str">
        <f t="shared" si="15"/>
        <v>РКЗ</v>
      </c>
      <c r="P132" s="3">
        <f t="shared" si="16"/>
        <v>96</v>
      </c>
      <c r="Q132" s="3" t="str">
        <f t="shared" si="17"/>
        <v>510х80х219</v>
      </c>
      <c r="R132" s="3" t="str">
        <f t="shared" si="18"/>
        <v>М-150</v>
      </c>
      <c r="S132" s="4">
        <f t="shared" si="19"/>
        <v>91.9</v>
      </c>
    </row>
    <row r="133" spans="1:19" ht="15.75" x14ac:dyDescent="0.25">
      <c r="A133" s="82" t="s">
        <v>225</v>
      </c>
      <c r="B133" s="88" t="s">
        <v>226</v>
      </c>
      <c r="C133" s="94" t="s">
        <v>50</v>
      </c>
      <c r="D133" s="84">
        <v>48</v>
      </c>
      <c r="E133" s="84" t="s">
        <v>233</v>
      </c>
      <c r="F133" s="84" t="s">
        <v>245</v>
      </c>
      <c r="G133" s="87">
        <v>191</v>
      </c>
      <c r="H133" s="18" t="str">
        <f t="shared" si="10"/>
        <v>Камень рядовой пустотелый 8,98 NF М-200 F-50,С0000062140,РКЗ,48,400х200х219,М-200,191</v>
      </c>
      <c r="I133" s="18">
        <v>125</v>
      </c>
      <c r="J133" s="18">
        <f t="shared" si="11"/>
        <v>125</v>
      </c>
      <c r="K133" s="18">
        <f t="shared" si="12"/>
        <v>125</v>
      </c>
      <c r="M133" s="1" t="str">
        <f t="shared" si="13"/>
        <v>Камень рядовой пустотелый 8,98 NF М-200 F-50</v>
      </c>
      <c r="N133" s="2" t="str">
        <f t="shared" si="14"/>
        <v>С0000062140</v>
      </c>
      <c r="O133" s="3" t="str">
        <f t="shared" si="15"/>
        <v>РКЗ</v>
      </c>
      <c r="P133" s="3">
        <f t="shared" si="16"/>
        <v>48</v>
      </c>
      <c r="Q133" s="3" t="str">
        <f t="shared" si="17"/>
        <v>400х200х219</v>
      </c>
      <c r="R133" s="3" t="str">
        <f t="shared" si="18"/>
        <v>М-200</v>
      </c>
      <c r="S133" s="4">
        <f t="shared" si="19"/>
        <v>191</v>
      </c>
    </row>
    <row r="134" spans="1:19" ht="15.75" x14ac:dyDescent="0.25">
      <c r="A134" s="79" t="s">
        <v>271</v>
      </c>
      <c r="B134" s="80"/>
      <c r="C134" s="67"/>
      <c r="D134" s="81"/>
      <c r="E134" s="81"/>
      <c r="F134" s="81"/>
      <c r="G134" s="67"/>
      <c r="H134" s="18" t="str">
        <f t="shared" si="10"/>
        <v>● Кирпич 1 NF,,,,,,</v>
      </c>
      <c r="I134" s="18">
        <v>126</v>
      </c>
      <c r="J134" s="18">
        <f t="shared" si="11"/>
        <v>126</v>
      </c>
      <c r="K134" s="18">
        <f t="shared" si="12"/>
        <v>126</v>
      </c>
      <c r="M134" s="1" t="str">
        <f t="shared" si="13"/>
        <v>● Кирпич 1 NF</v>
      </c>
      <c r="N134" s="2">
        <f t="shared" si="14"/>
        <v>0</v>
      </c>
      <c r="O134" s="3">
        <f t="shared" si="15"/>
        <v>0</v>
      </c>
      <c r="P134" s="3">
        <f t="shared" si="16"/>
        <v>0</v>
      </c>
      <c r="Q134" s="3">
        <f t="shared" si="17"/>
        <v>0</v>
      </c>
      <c r="R134" s="3">
        <f t="shared" si="18"/>
        <v>0</v>
      </c>
      <c r="S134" s="4">
        <f t="shared" si="19"/>
        <v>0</v>
      </c>
    </row>
    <row r="135" spans="1:19" ht="15.75" x14ac:dyDescent="0.25">
      <c r="A135" s="82" t="s">
        <v>219</v>
      </c>
      <c r="B135" s="88" t="s">
        <v>220</v>
      </c>
      <c r="C135" s="94" t="s">
        <v>50</v>
      </c>
      <c r="D135" s="84">
        <v>480</v>
      </c>
      <c r="E135" s="84" t="s">
        <v>189</v>
      </c>
      <c r="F135" s="84" t="s">
        <v>243</v>
      </c>
      <c r="G135" s="87">
        <v>14.9</v>
      </c>
      <c r="H135" s="18" t="str">
        <f t="shared" si="10"/>
        <v>Кирпич рядовой пустотелый ут.ст. 1NF (480 шт) М-150 F-50_Б,С0000077100,РКЗ,480,250х120х65,М-150,14,9</v>
      </c>
      <c r="I135" s="18">
        <v>127</v>
      </c>
      <c r="J135" s="18">
        <f t="shared" si="11"/>
        <v>127</v>
      </c>
      <c r="K135" s="18">
        <f t="shared" si="12"/>
        <v>127</v>
      </c>
      <c r="M135" s="1" t="str">
        <f t="shared" si="13"/>
        <v>Кирпич рядовой пустотелый ут.ст. 1NF (480 шт) М-150 F-50_Б</v>
      </c>
      <c r="N135" s="2" t="str">
        <f t="shared" si="14"/>
        <v>С0000077100</v>
      </c>
      <c r="O135" s="3" t="str">
        <f t="shared" si="15"/>
        <v>РКЗ</v>
      </c>
      <c r="P135" s="3">
        <f t="shared" si="16"/>
        <v>480</v>
      </c>
      <c r="Q135" s="3" t="str">
        <f t="shared" si="17"/>
        <v>250х120х65</v>
      </c>
      <c r="R135" s="3" t="str">
        <f t="shared" si="18"/>
        <v>М-150</v>
      </c>
      <c r="S135" s="4">
        <f t="shared" si="19"/>
        <v>14.9</v>
      </c>
    </row>
    <row r="136" spans="1:19" ht="15.75" x14ac:dyDescent="0.25">
      <c r="A136" s="82" t="s">
        <v>221</v>
      </c>
      <c r="B136" s="88" t="s">
        <v>222</v>
      </c>
      <c r="C136" s="94" t="s">
        <v>50</v>
      </c>
      <c r="D136" s="84">
        <v>420</v>
      </c>
      <c r="E136" s="84" t="s">
        <v>189</v>
      </c>
      <c r="F136" s="84" t="s">
        <v>243</v>
      </c>
      <c r="G136" s="87">
        <v>14.9</v>
      </c>
      <c r="H136" s="18" t="str">
        <f t="shared" si="10"/>
        <v>Кирпич рядовой пустотелый ут.ст. 1NF М-150_Б,С0000074302,РКЗ,420,250х120х65,М-150,14,9</v>
      </c>
      <c r="I136" s="18">
        <v>128</v>
      </c>
      <c r="J136" s="18">
        <f t="shared" si="11"/>
        <v>128</v>
      </c>
      <c r="K136" s="18">
        <f t="shared" si="12"/>
        <v>128</v>
      </c>
      <c r="M136" s="1" t="str">
        <f t="shared" si="13"/>
        <v>Кирпич рядовой пустотелый ут.ст. 1NF М-150_Б</v>
      </c>
      <c r="N136" s="2" t="str">
        <f t="shared" si="14"/>
        <v>С0000074302</v>
      </c>
      <c r="O136" s="3" t="str">
        <f t="shared" si="15"/>
        <v>РКЗ</v>
      </c>
      <c r="P136" s="3">
        <f t="shared" si="16"/>
        <v>420</v>
      </c>
      <c r="Q136" s="3" t="str">
        <f t="shared" si="17"/>
        <v>250х120х65</v>
      </c>
      <c r="R136" s="3" t="str">
        <f t="shared" si="18"/>
        <v>М-150</v>
      </c>
      <c r="S136" s="4">
        <f t="shared" si="19"/>
        <v>14.9</v>
      </c>
    </row>
    <row r="137" spans="1:19" ht="15.75" x14ac:dyDescent="0.25">
      <c r="A137" s="82" t="s">
        <v>198</v>
      </c>
      <c r="B137" s="88" t="s">
        <v>199</v>
      </c>
      <c r="C137" s="94" t="s">
        <v>159</v>
      </c>
      <c r="D137" s="84">
        <v>540</v>
      </c>
      <c r="E137" s="84" t="s">
        <v>189</v>
      </c>
      <c r="F137" s="84" t="s">
        <v>243</v>
      </c>
      <c r="G137" s="87">
        <v>16.899999999999999</v>
      </c>
      <c r="H137" s="18" t="str">
        <f t="shared" si="10"/>
        <v>Кирпич  ряд. поризованный 1NF М-150  ,С0000023771,НКЗ,540,250х120х65,М-150,16,9</v>
      </c>
      <c r="I137" s="18">
        <v>129</v>
      </c>
      <c r="J137" s="18">
        <f t="shared" si="11"/>
        <v>129</v>
      </c>
      <c r="K137" s="18">
        <f t="shared" si="12"/>
        <v>129</v>
      </c>
      <c r="M137" s="1" t="str">
        <f t="shared" si="13"/>
        <v xml:space="preserve">Кирпич  ряд. поризованный 1NF М-150  </v>
      </c>
      <c r="N137" s="2" t="str">
        <f t="shared" si="14"/>
        <v>С0000023771</v>
      </c>
      <c r="O137" s="3" t="str">
        <f t="shared" si="15"/>
        <v>НКЗ</v>
      </c>
      <c r="P137" s="3">
        <f t="shared" si="16"/>
        <v>540</v>
      </c>
      <c r="Q137" s="3" t="str">
        <f t="shared" si="17"/>
        <v>250х120х65</v>
      </c>
      <c r="R137" s="3" t="str">
        <f t="shared" si="18"/>
        <v>М-150</v>
      </c>
      <c r="S137" s="4">
        <f t="shared" si="19"/>
        <v>16.899999999999999</v>
      </c>
    </row>
    <row r="138" spans="1:19" ht="15.75" x14ac:dyDescent="0.25">
      <c r="A138" s="82" t="s">
        <v>213</v>
      </c>
      <c r="B138" s="88" t="s">
        <v>214</v>
      </c>
      <c r="C138" s="94" t="s">
        <v>50</v>
      </c>
      <c r="D138" s="84">
        <v>300</v>
      </c>
      <c r="E138" s="84" t="s">
        <v>189</v>
      </c>
      <c r="F138" s="84" t="s">
        <v>243</v>
      </c>
      <c r="G138" s="87">
        <v>26.9</v>
      </c>
      <c r="H138" s="18" t="str">
        <f t="shared" ref="H138:H144" si="20">CONCATENATE(A138,",",B138,",",C138,",",D138,",",E138,",",F138,",",G138)</f>
        <v>Кирпич рядовой полнотелый "Красный" О 1 НФ М-150_А,Г000006113,РКЗ,300,250х120х65,М-150,26,9</v>
      </c>
      <c r="I138" s="18">
        <v>130</v>
      </c>
      <c r="J138" s="18">
        <f t="shared" ref="J138:J141" si="21">IF(ISNUMBER(SEARCH($J$2,H138)),I138,"")</f>
        <v>130</v>
      </c>
      <c r="K138" s="18">
        <f t="shared" ref="K138:K144" si="22">IFERROR(SMALL($J$9:$J$144,I138),"")</f>
        <v>130</v>
      </c>
      <c r="M138" s="1" t="str">
        <f t="shared" si="13"/>
        <v>Кирпич рядовой полнотелый "Красный" О 1 НФ М-150_А</v>
      </c>
      <c r="N138" s="2" t="str">
        <f t="shared" si="14"/>
        <v>Г000006113</v>
      </c>
      <c r="O138" s="3" t="str">
        <f t="shared" si="15"/>
        <v>РКЗ</v>
      </c>
      <c r="P138" s="3">
        <f t="shared" si="16"/>
        <v>300</v>
      </c>
      <c r="Q138" s="3" t="str">
        <f t="shared" si="17"/>
        <v>250х120х65</v>
      </c>
      <c r="R138" s="3" t="str">
        <f t="shared" si="18"/>
        <v>М-150</v>
      </c>
      <c r="S138" s="4">
        <f t="shared" si="19"/>
        <v>26.9</v>
      </c>
    </row>
    <row r="139" spans="1:19" ht="15.75" x14ac:dyDescent="0.25">
      <c r="A139" s="82" t="s">
        <v>217</v>
      </c>
      <c r="B139" s="88" t="s">
        <v>218</v>
      </c>
      <c r="C139" s="94" t="s">
        <v>50</v>
      </c>
      <c r="D139" s="84">
        <v>300</v>
      </c>
      <c r="E139" s="84" t="s">
        <v>189</v>
      </c>
      <c r="F139" s="84" t="s">
        <v>246</v>
      </c>
      <c r="G139" s="87">
        <v>28.9</v>
      </c>
      <c r="H139" s="18" t="str">
        <f t="shared" si="20"/>
        <v>Кирпич рядовой полнотелый "Красный" О 1 НФ М-250_А,Г000006114,РКЗ,300,250х120х65,М-250,28,9</v>
      </c>
      <c r="I139" s="18">
        <v>131</v>
      </c>
      <c r="J139" s="18">
        <f t="shared" si="21"/>
        <v>131</v>
      </c>
      <c r="K139" s="18">
        <f t="shared" si="22"/>
        <v>131</v>
      </c>
      <c r="M139" s="1" t="str">
        <f t="shared" ref="M139:M144" si="23">IFERROR(INDEX($A$9:$K$144,$K139,1),"")</f>
        <v>Кирпич рядовой полнотелый "Красный" О 1 НФ М-250_А</v>
      </c>
      <c r="N139" s="2" t="str">
        <f t="shared" ref="N139:N144" si="24">IFERROR(INDEX($A$9:$K$144,$K139,2),"")</f>
        <v>Г000006114</v>
      </c>
      <c r="O139" s="3" t="str">
        <f t="shared" ref="O139:O144" si="25">IFERROR(INDEX($A$9:$K$144,$K139,3),"")</f>
        <v>РКЗ</v>
      </c>
      <c r="P139" s="3">
        <f t="shared" ref="P139:P144" si="26">IFERROR(INDEX($A$9:$K$144,$K139,4),"")</f>
        <v>300</v>
      </c>
      <c r="Q139" s="3" t="str">
        <f t="shared" ref="Q139:Q144" si="27">IFERROR(INDEX($A$9:$K$144,$K139,5),"")</f>
        <v>250х120х65</v>
      </c>
      <c r="R139" s="3" t="str">
        <f t="shared" ref="R139:R144" si="28">IFERROR(INDEX($A$9:$K$144,$K139,6),"")</f>
        <v>М-250</v>
      </c>
      <c r="S139" s="4">
        <f t="shared" ref="S139:S144" si="29">IFERROR(INDEX($A$9:$K$144,$K139,7),"")</f>
        <v>28.9</v>
      </c>
    </row>
    <row r="140" spans="1:19" ht="15.75" x14ac:dyDescent="0.25">
      <c r="A140" s="82" t="s">
        <v>234</v>
      </c>
      <c r="B140" s="95" t="s">
        <v>235</v>
      </c>
      <c r="C140" s="94" t="s">
        <v>51</v>
      </c>
      <c r="D140" s="95">
        <v>300</v>
      </c>
      <c r="E140" s="84" t="s">
        <v>189</v>
      </c>
      <c r="F140" s="84" t="s">
        <v>243</v>
      </c>
      <c r="G140" s="87">
        <v>26.9</v>
      </c>
      <c r="H140" s="18" t="str">
        <f t="shared" si="20"/>
        <v>Кирпич рядовой полнотелый (янтарный) 1НФ М-150,С0000071673,ППКЗ,300,250х120х65,М-150,26,9</v>
      </c>
      <c r="I140" s="18">
        <v>132</v>
      </c>
      <c r="J140" s="18">
        <f t="shared" si="21"/>
        <v>132</v>
      </c>
      <c r="K140" s="18">
        <f t="shared" si="22"/>
        <v>132</v>
      </c>
      <c r="M140" s="1" t="str">
        <f t="shared" si="23"/>
        <v>Кирпич рядовой полнотелый (янтарный) 1НФ М-150</v>
      </c>
      <c r="N140" s="2" t="str">
        <f t="shared" si="24"/>
        <v>С0000071673</v>
      </c>
      <c r="O140" s="3" t="str">
        <f t="shared" si="25"/>
        <v>ППКЗ</v>
      </c>
      <c r="P140" s="3">
        <f t="shared" si="26"/>
        <v>300</v>
      </c>
      <c r="Q140" s="3" t="str">
        <f t="shared" si="27"/>
        <v>250х120х65</v>
      </c>
      <c r="R140" s="3" t="str">
        <f t="shared" si="28"/>
        <v>М-150</v>
      </c>
      <c r="S140" s="4">
        <f t="shared" si="29"/>
        <v>26.9</v>
      </c>
    </row>
    <row r="141" spans="1:19" ht="15.75" x14ac:dyDescent="0.25">
      <c r="A141" s="82" t="s">
        <v>236</v>
      </c>
      <c r="B141" s="95" t="s">
        <v>237</v>
      </c>
      <c r="C141" s="94" t="s">
        <v>51</v>
      </c>
      <c r="D141" s="95">
        <v>300</v>
      </c>
      <c r="E141" s="84" t="s">
        <v>189</v>
      </c>
      <c r="F141" s="84" t="s">
        <v>246</v>
      </c>
      <c r="G141" s="87">
        <v>28.9</v>
      </c>
      <c r="H141" s="18" t="str">
        <f t="shared" si="20"/>
        <v>Кирпич рядовой полнотелый (янтарный) 1НФ М-250,С0000071493,ППКЗ,300,250х120х65,М-250,28,9</v>
      </c>
      <c r="I141" s="18">
        <v>133</v>
      </c>
      <c r="J141" s="18">
        <f t="shared" si="21"/>
        <v>133</v>
      </c>
      <c r="K141" s="18">
        <f t="shared" si="22"/>
        <v>133</v>
      </c>
      <c r="M141" s="1" t="str">
        <f t="shared" si="23"/>
        <v>Кирпич рядовой полнотелый (янтарный) 1НФ М-250</v>
      </c>
      <c r="N141" s="2" t="str">
        <f t="shared" si="24"/>
        <v>С0000071493</v>
      </c>
      <c r="O141" s="3" t="str">
        <f t="shared" si="25"/>
        <v>ППКЗ</v>
      </c>
      <c r="P141" s="3">
        <f t="shared" si="26"/>
        <v>300</v>
      </c>
      <c r="Q141" s="3" t="str">
        <f t="shared" si="27"/>
        <v>250х120х65</v>
      </c>
      <c r="R141" s="3" t="str">
        <f t="shared" si="28"/>
        <v>М-250</v>
      </c>
      <c r="S141" s="4">
        <f t="shared" si="29"/>
        <v>28.9</v>
      </c>
    </row>
    <row r="142" spans="1:19" ht="15.75" x14ac:dyDescent="0.25">
      <c r="A142" s="82" t="s">
        <v>200</v>
      </c>
      <c r="B142" s="88" t="s">
        <v>201</v>
      </c>
      <c r="C142" s="94" t="s">
        <v>159</v>
      </c>
      <c r="D142" s="84">
        <v>312</v>
      </c>
      <c r="E142" s="84" t="s">
        <v>189</v>
      </c>
      <c r="F142" s="84" t="s">
        <v>243</v>
      </c>
      <c r="G142" s="87">
        <v>26.9</v>
      </c>
      <c r="H142" s="18" t="str">
        <f t="shared" si="20"/>
        <v>Кирп. полнотелый рядовой М-150 ц.1,С0000053509,НКЗ,312,250х120х65,М-150,26,9</v>
      </c>
      <c r="I142" s="18">
        <v>134</v>
      </c>
      <c r="J142" s="18">
        <f t="shared" ref="J142:J144" si="30">IF(ISNUMBER(SEARCH($J$2,H142)),I142,"")</f>
        <v>134</v>
      </c>
      <c r="K142" s="18">
        <f t="shared" si="22"/>
        <v>134</v>
      </c>
      <c r="M142" s="1" t="str">
        <f t="shared" si="23"/>
        <v>Кирп. полнотелый рядовой М-150 ц.1</v>
      </c>
      <c r="N142" s="2" t="str">
        <f t="shared" si="24"/>
        <v>С0000053509</v>
      </c>
      <c r="O142" s="3" t="str">
        <f t="shared" si="25"/>
        <v>НКЗ</v>
      </c>
      <c r="P142" s="3">
        <f t="shared" si="26"/>
        <v>312</v>
      </c>
      <c r="Q142" s="3" t="str">
        <f t="shared" si="27"/>
        <v>250х120х65</v>
      </c>
      <c r="R142" s="3" t="str">
        <f t="shared" si="28"/>
        <v>М-150</v>
      </c>
      <c r="S142" s="4">
        <f t="shared" si="29"/>
        <v>26.9</v>
      </c>
    </row>
    <row r="143" spans="1:19" ht="15.75" x14ac:dyDescent="0.25">
      <c r="A143" s="82" t="s">
        <v>211</v>
      </c>
      <c r="B143" s="88" t="s">
        <v>212</v>
      </c>
      <c r="C143" s="94" t="s">
        <v>210</v>
      </c>
      <c r="D143" s="84">
        <v>288</v>
      </c>
      <c r="E143" s="84" t="s">
        <v>189</v>
      </c>
      <c r="F143" s="84" t="s">
        <v>243</v>
      </c>
      <c r="G143" s="87">
        <v>26.9</v>
      </c>
      <c r="H143" s="18" t="str">
        <f t="shared" si="20"/>
        <v>Кирп. полнотелый рядовой (288 н/п) М-150 ,С0000043901,ККЗ,288,250х120х65,М-150,26,9</v>
      </c>
      <c r="I143" s="18">
        <v>135</v>
      </c>
      <c r="J143" s="18">
        <f t="shared" si="30"/>
        <v>135</v>
      </c>
      <c r="K143" s="18">
        <f t="shared" si="22"/>
        <v>135</v>
      </c>
      <c r="M143" s="1" t="str">
        <f t="shared" si="23"/>
        <v xml:space="preserve">Кирп. полнотелый рядовой (288 н/п) М-150 </v>
      </c>
      <c r="N143" s="2" t="str">
        <f t="shared" si="24"/>
        <v>С0000043901</v>
      </c>
      <c r="O143" s="3" t="str">
        <f t="shared" si="25"/>
        <v>ККЗ</v>
      </c>
      <c r="P143" s="3">
        <f t="shared" si="26"/>
        <v>288</v>
      </c>
      <c r="Q143" s="3" t="str">
        <f t="shared" si="27"/>
        <v>250х120х65</v>
      </c>
      <c r="R143" s="3" t="str">
        <f t="shared" si="28"/>
        <v>М-150</v>
      </c>
      <c r="S143" s="4">
        <f t="shared" si="29"/>
        <v>26.9</v>
      </c>
    </row>
    <row r="144" spans="1:19" ht="15.75" x14ac:dyDescent="0.25">
      <c r="A144" s="82" t="s">
        <v>215</v>
      </c>
      <c r="B144" s="88" t="s">
        <v>216</v>
      </c>
      <c r="C144" s="94" t="s">
        <v>50</v>
      </c>
      <c r="D144" s="84">
        <v>240</v>
      </c>
      <c r="E144" s="84" t="s">
        <v>189</v>
      </c>
      <c r="F144" s="84" t="s">
        <v>243</v>
      </c>
      <c r="G144" s="87">
        <v>26.9</v>
      </c>
      <c r="H144" s="18" t="str">
        <f t="shared" si="20"/>
        <v>Кирпич рядовой полнотелый Красный 1NF М-150 F-50_Б,С0000077607,РКЗ,240,250х120х65,М-150,26,9</v>
      </c>
      <c r="I144" s="18">
        <v>136</v>
      </c>
      <c r="J144" s="18">
        <f t="shared" si="30"/>
        <v>136</v>
      </c>
      <c r="K144" s="18">
        <f t="shared" si="22"/>
        <v>136</v>
      </c>
      <c r="M144" s="1" t="str">
        <f t="shared" si="23"/>
        <v>Кирпич рядовой полнотелый Красный 1NF М-150 F-50_Б</v>
      </c>
      <c r="N144" s="2" t="str">
        <f t="shared" si="24"/>
        <v>С0000077607</v>
      </c>
      <c r="O144" s="3" t="str">
        <f t="shared" si="25"/>
        <v>РКЗ</v>
      </c>
      <c r="P144" s="3">
        <f t="shared" si="26"/>
        <v>240</v>
      </c>
      <c r="Q144" s="3" t="str">
        <f t="shared" si="27"/>
        <v>250х120х65</v>
      </c>
      <c r="R144" s="3" t="str">
        <f t="shared" si="28"/>
        <v>М-150</v>
      </c>
      <c r="S144" s="4">
        <f t="shared" si="29"/>
        <v>26.9</v>
      </c>
    </row>
    <row r="154" spans="1:19" s="20" customFormat="1" x14ac:dyDescent="0.25">
      <c r="E154" s="84"/>
      <c r="F154" s="84"/>
      <c r="H154" s="18"/>
      <c r="I154" s="18"/>
      <c r="J154" s="18"/>
      <c r="K154" s="18"/>
      <c r="L154" s="18"/>
      <c r="M154" s="18"/>
      <c r="N154" s="19"/>
      <c r="O154" s="18"/>
      <c r="P154" s="18"/>
      <c r="Q154" s="18"/>
      <c r="R154" s="18"/>
      <c r="S154" s="18"/>
    </row>
    <row r="155" spans="1:19" s="20" customFormat="1" x14ac:dyDescent="0.25">
      <c r="E155" s="84"/>
      <c r="F155" s="84"/>
      <c r="H155" s="18"/>
      <c r="I155" s="18"/>
      <c r="J155" s="18"/>
      <c r="K155" s="18"/>
      <c r="L155" s="18"/>
      <c r="M155" s="18"/>
      <c r="N155" s="19"/>
      <c r="O155" s="18"/>
      <c r="P155" s="18"/>
      <c r="Q155" s="18"/>
      <c r="R155" s="18"/>
      <c r="S155" s="18"/>
    </row>
    <row r="156" spans="1:19" s="20" customFormat="1" x14ac:dyDescent="0.25">
      <c r="A156" s="82"/>
      <c r="B156" s="88"/>
      <c r="C156" s="94"/>
      <c r="D156" s="84"/>
      <c r="E156" s="84"/>
      <c r="F156" s="84"/>
      <c r="H156" s="18"/>
      <c r="I156" s="18"/>
      <c r="J156" s="18"/>
      <c r="K156" s="18"/>
      <c r="L156" s="18"/>
      <c r="M156" s="18"/>
      <c r="N156" s="19"/>
      <c r="O156" s="18"/>
      <c r="P156" s="18"/>
      <c r="Q156" s="18"/>
      <c r="R156" s="18"/>
      <c r="S156" s="18"/>
    </row>
    <row r="157" spans="1:19" s="20" customFormat="1" x14ac:dyDescent="0.25">
      <c r="E157" s="84"/>
      <c r="F157" s="84"/>
      <c r="H157" s="18"/>
      <c r="I157" s="18"/>
      <c r="J157" s="18"/>
      <c r="K157" s="18"/>
      <c r="L157" s="18"/>
      <c r="M157" s="18"/>
      <c r="N157" s="19"/>
      <c r="O157" s="18"/>
      <c r="P157" s="18"/>
      <c r="Q157" s="18"/>
      <c r="R157" s="18"/>
      <c r="S157" s="18"/>
    </row>
    <row r="158" spans="1:19" s="20" customFormat="1" x14ac:dyDescent="0.25">
      <c r="A158" s="82"/>
      <c r="B158" s="88"/>
      <c r="C158" s="94"/>
      <c r="D158" s="84"/>
      <c r="E158" s="84"/>
      <c r="F158" s="84"/>
      <c r="H158" s="18"/>
      <c r="I158" s="18"/>
      <c r="J158" s="18"/>
      <c r="K158" s="18"/>
      <c r="L158" s="18"/>
      <c r="M158" s="18"/>
      <c r="N158" s="19"/>
      <c r="O158" s="18"/>
      <c r="P158" s="18"/>
      <c r="Q158" s="18"/>
      <c r="R158" s="18"/>
      <c r="S158" s="18"/>
    </row>
    <row r="159" spans="1:19" s="20" customFormat="1" x14ac:dyDescent="0.25">
      <c r="A159" s="82"/>
      <c r="B159" s="88"/>
      <c r="C159" s="94"/>
      <c r="D159" s="84"/>
      <c r="E159" s="84"/>
      <c r="F159" s="84"/>
      <c r="H159" s="18"/>
      <c r="I159" s="18"/>
      <c r="J159" s="18"/>
      <c r="K159" s="18"/>
      <c r="L159" s="18"/>
      <c r="M159" s="18"/>
      <c r="N159" s="19"/>
      <c r="O159" s="18"/>
      <c r="P159" s="18"/>
      <c r="Q159" s="18"/>
      <c r="R159" s="18"/>
      <c r="S159" s="18"/>
    </row>
  </sheetData>
  <sheetProtection algorithmName="SHA-512" hashValue="lI1o9ybFa3mtfLCfdp3hxiYeRDz6KFWCSod9/c9qsJpAk5oayGYfsTLjyC08fSXOi8Y6RtFA1swKN8/rOhs8Zw==" saltValue="awC25aRG7fV88OTsf23Ygw==" spinCount="100000" sheet="1" objects="1" scenarios="1" sort="0" autoFilter="0"/>
  <mergeCells count="5">
    <mergeCell ref="A1:G1"/>
    <mergeCell ref="A2:G2"/>
    <mergeCell ref="M1:S1"/>
    <mergeCell ref="M2:S2"/>
    <mergeCell ref="P6:S6"/>
  </mergeCells>
  <conditionalFormatting sqref="M8:S144">
    <cfRule type="cellIs" dxfId="3" priority="1" operator="equal">
      <formula>0</formula>
    </cfRule>
    <cfRule type="beginsWith" dxfId="2" priority="2" operator="beginsWith" text=" ">
      <formula>LEFT(M8,LEN(" "))=" "</formula>
    </cfRule>
    <cfRule type="beginsWith" dxfId="1" priority="4" operator="beginsWith" text="●">
      <formula>LEFT(M8,LEN("●"))="●"</formula>
    </cfRule>
    <cfRule type="cellIs" dxfId="0" priority="5" operator="equal">
      <formula>1</formula>
    </cfRule>
  </conditionalFormatting>
  <pageMargins left="0.7" right="0.7" top="0.75" bottom="0.75" header="0.3" footer="0.3"/>
  <pageSetup paperSize="9" scale="40" orientation="portrait" r:id="rId1"/>
  <drawing r:id="rId2"/>
  <legacyDrawing r:id="rId3"/>
  <controls>
    <mc:AlternateContent xmlns:mc="http://schemas.openxmlformats.org/markup-compatibility/2006">
      <mc:Choice Requires="x14">
        <control shapeId="19457" r:id="rId4" name="ComboBox1">
          <controlPr defaultSize="0" autoLine="0" linkedCell="J2" listFillRange="Поиск" r:id="rId5">
            <anchor moveWithCells="1">
              <from>
                <xdr:col>12</xdr:col>
                <xdr:colOff>762000</xdr:colOff>
                <xdr:row>4</xdr:row>
                <xdr:rowOff>123825</xdr:rowOff>
              </from>
              <to>
                <xdr:col>12</xdr:col>
                <xdr:colOff>5857875</xdr:colOff>
                <xdr:row>5</xdr:row>
                <xdr:rowOff>28575</xdr:rowOff>
              </to>
            </anchor>
          </controlPr>
        </control>
      </mc:Choice>
      <mc:Fallback>
        <control shapeId="19457" r:id="rId4" name="Combo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Плитка</vt:lpstr>
      <vt:lpstr>Газобетон</vt:lpstr>
      <vt:lpstr>Кирпич</vt:lpstr>
      <vt:lpstr>Газобетон!Область_печати</vt:lpstr>
      <vt:lpstr>Кирпич!Область_печати</vt:lpstr>
      <vt:lpstr>Плитка!Область_печати</vt:lpstr>
      <vt:lpstr>Газобетон!Поиск</vt:lpstr>
      <vt:lpstr>Плитка!Поиск</vt:lpstr>
      <vt:lpstr>Поиск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Фёдоров Сергей Валерьевич</dc:creator>
  <cp:lastModifiedBy>Гороховский Евгений Юрьевич</cp:lastModifiedBy>
  <dcterms:created xsi:type="dcterms:W3CDTF">2024-11-20T08:04:00Z</dcterms:created>
  <dcterms:modified xsi:type="dcterms:W3CDTF">2025-01-20T09:14:50Z</dcterms:modified>
</cp:coreProperties>
</file>